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updateLinks="never" defaultThemeVersion="124226"/>
  <mc:AlternateContent xmlns:mc="http://schemas.openxmlformats.org/markup-compatibility/2006">
    <mc:Choice Requires="x15">
      <x15ac:absPath xmlns:x15ac="http://schemas.microsoft.com/office/spreadsheetml/2010/11/ac" url="https://vebidak.sharepoint.com/sites/SBD/Gedeelde documenten/SBD/Klein Comite Arbocatalogus Platte Daken/NLA/Biologische factoren NLA/"/>
    </mc:Choice>
  </mc:AlternateContent>
  <xr:revisionPtr revIDLastSave="0" documentId="13_ncr:1_{4AB4B0D7-6105-47EF-A642-871804488C30}" xr6:coauthVersionLast="47" xr6:coauthVersionMax="47" xr10:uidLastSave="{00000000-0000-0000-0000-000000000000}"/>
  <bookViews>
    <workbookView xWindow="-28920" yWindow="-120" windowWidth="29040" windowHeight="15720" tabRatio="957" firstSheet="1" activeTab="6" xr2:uid="{1B147EDD-7709-40F6-8FEB-C674803EE154}"/>
  </bookViews>
  <sheets>
    <sheet name="0. Basisinfo" sheetId="19" state="hidden" r:id="rId1"/>
    <sheet name="1. Start informatie" sheetId="14" r:id="rId2"/>
    <sheet name="2. Biologische agentia" sheetId="6" r:id="rId3"/>
    <sheet name="3. Procesmaterialen" sheetId="7" r:id="rId4"/>
    <sheet name="4. Hygieneprotocol" sheetId="5" r:id="rId5"/>
    <sheet name="5a. Toelichting proces" sheetId="15" r:id="rId6"/>
    <sheet name="5b. Proces en blootstelling" sheetId="13" r:id="rId7"/>
    <sheet name="6. Rapportage" sheetId="16" r:id="rId8"/>
    <sheet name="7a. Toelichting functies" sheetId="18" r:id="rId9"/>
    <sheet name="7. Functies" sheetId="12" r:id="rId10"/>
    <sheet name="Aard" sheetId="11" state="hidden" r:id="rId11"/>
    <sheet name="Duur" sheetId="10" state="hidden" r:id="rId12"/>
    <sheet name="Mate" sheetId="9" state="hidden" r:id="rId13"/>
  </sheets>
  <definedNames>
    <definedName name="_xlnm.Print_Area" localSheetId="9">'7. Functies'!$A$1:$AQ$7</definedName>
    <definedName name="functie">'7. Functies'!$A$62:$A$63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7" l="1"/>
  <c r="R7" i="7"/>
  <c r="D6" i="7"/>
  <c r="AH5" i="13" s="1"/>
  <c r="B9" i="6"/>
  <c r="B7" i="7"/>
  <c r="S7" i="7"/>
  <c r="B10" i="6"/>
  <c r="T7" i="7"/>
  <c r="AG12" i="12"/>
  <c r="AI12" i="12" s="1"/>
  <c r="AG11" i="12"/>
  <c r="AI11" i="12" s="1"/>
  <c r="AG10" i="12"/>
  <c r="AI10" i="12" s="1"/>
  <c r="AC12" i="12"/>
  <c r="AE12" i="12" s="1"/>
  <c r="AC11" i="12"/>
  <c r="AE11" i="12" s="1"/>
  <c r="AC10" i="12"/>
  <c r="AE10" i="12" s="1"/>
  <c r="Y12" i="12"/>
  <c r="AA12" i="12" s="1"/>
  <c r="Y11" i="12"/>
  <c r="AA11" i="12" s="1"/>
  <c r="Y10" i="12"/>
  <c r="AA10" i="12" s="1"/>
  <c r="U12" i="12"/>
  <c r="W12" i="12" s="1"/>
  <c r="U11" i="12"/>
  <c r="W11" i="12" s="1"/>
  <c r="U10" i="12"/>
  <c r="W10" i="12" s="1"/>
  <c r="Q12" i="12"/>
  <c r="S12" i="12" s="1"/>
  <c r="Q11" i="12"/>
  <c r="S11" i="12" s="1"/>
  <c r="Q10" i="12"/>
  <c r="S10" i="12" s="1"/>
  <c r="M12" i="12"/>
  <c r="O12" i="12" s="1"/>
  <c r="M11" i="12"/>
  <c r="O11" i="12" s="1"/>
  <c r="M10" i="12"/>
  <c r="O10" i="12" s="1"/>
  <c r="I12" i="12"/>
  <c r="K12" i="12" s="1"/>
  <c r="I11" i="12"/>
  <c r="K11" i="12" s="1"/>
  <c r="I10" i="12"/>
  <c r="K10" i="12" s="1"/>
  <c r="I9" i="12"/>
  <c r="K9" i="12" s="1"/>
  <c r="M9" i="12"/>
  <c r="O9" i="12" s="1"/>
  <c r="Q9" i="12"/>
  <c r="S9" i="12" s="1"/>
  <c r="U9" i="12"/>
  <c r="W9" i="12" s="1"/>
  <c r="Y9" i="12"/>
  <c r="AA9" i="12"/>
  <c r="AC9" i="12"/>
  <c r="AE9" i="12" s="1"/>
  <c r="AG9" i="12"/>
  <c r="AI9" i="12" s="1"/>
  <c r="AK9" i="12"/>
  <c r="AM9" i="12" s="1"/>
  <c r="AK10" i="12"/>
  <c r="AM10" i="12" s="1"/>
  <c r="AK11" i="12"/>
  <c r="AM11" i="12" s="1"/>
  <c r="AK12" i="12"/>
  <c r="AM12" i="12" s="1"/>
  <c r="X1" i="12"/>
  <c r="AP51" i="12"/>
  <c r="AO27" i="12"/>
  <c r="AQ27" i="12" s="1"/>
  <c r="AK14" i="12"/>
  <c r="AM14" i="12" s="1"/>
  <c r="AG32" i="12"/>
  <c r="AI32" i="12" s="1"/>
  <c r="U32" i="12"/>
  <c r="W32" i="12" s="1"/>
  <c r="BT50" i="13"/>
  <c r="BS50" i="13"/>
  <c r="BR50" i="13"/>
  <c r="BT49" i="13"/>
  <c r="BR49" i="13"/>
  <c r="BU49" i="13" s="1"/>
  <c r="BS49" i="13"/>
  <c r="BT42" i="13"/>
  <c r="BS42" i="13"/>
  <c r="BR42" i="13"/>
  <c r="BU42" i="13" s="1"/>
  <c r="BT41" i="13"/>
  <c r="BS41" i="13"/>
  <c r="BR41" i="13"/>
  <c r="BT29" i="13"/>
  <c r="BS29" i="13"/>
  <c r="BR29" i="13"/>
  <c r="BT28" i="13"/>
  <c r="BR28" i="13"/>
  <c r="BS28" i="13"/>
  <c r="AO57" i="12"/>
  <c r="AQ57" i="12" s="1"/>
  <c r="AO56" i="12"/>
  <c r="AQ56" i="12"/>
  <c r="AO55" i="12"/>
  <c r="AQ55" i="12" s="1"/>
  <c r="AO54" i="12"/>
  <c r="AQ54" i="12" s="1"/>
  <c r="AO53" i="12"/>
  <c r="AQ53" i="12" s="1"/>
  <c r="AO51" i="12"/>
  <c r="AQ51" i="12" s="1"/>
  <c r="AO50" i="12"/>
  <c r="AQ50" i="12" s="1"/>
  <c r="AO49" i="12"/>
  <c r="AQ49" i="12" s="1"/>
  <c r="AO48" i="12"/>
  <c r="AQ48" i="12" s="1"/>
  <c r="AO47" i="12"/>
  <c r="AQ47" i="12"/>
  <c r="AO46" i="12"/>
  <c r="AQ46" i="12" s="1"/>
  <c r="AO45" i="12"/>
  <c r="AQ45" i="12" s="1"/>
  <c r="AO43" i="12"/>
  <c r="AQ43" i="12" s="1"/>
  <c r="AO42" i="12"/>
  <c r="AQ42" i="12" s="1"/>
  <c r="AO41" i="12"/>
  <c r="AQ41" i="12" s="1"/>
  <c r="AO40" i="12"/>
  <c r="AQ40" i="12" s="1"/>
  <c r="AO39" i="12"/>
  <c r="AQ39" i="12" s="1"/>
  <c r="AO38" i="12"/>
  <c r="AQ38" i="12"/>
  <c r="AO37" i="12"/>
  <c r="AQ37" i="12" s="1"/>
  <c r="AO36" i="12"/>
  <c r="AQ36" i="12" s="1"/>
  <c r="AO35" i="12"/>
  <c r="AQ35" i="12" s="1"/>
  <c r="AO34" i="12"/>
  <c r="AQ34" i="12" s="1"/>
  <c r="AO33" i="12"/>
  <c r="AQ33" i="12" s="1"/>
  <c r="AO32" i="12"/>
  <c r="AQ32" i="12" s="1"/>
  <c r="AO30" i="12"/>
  <c r="AQ30" i="12" s="1"/>
  <c r="AO29" i="12"/>
  <c r="AQ29" i="12"/>
  <c r="AO28" i="12"/>
  <c r="AQ28" i="12" s="1"/>
  <c r="AO26" i="12"/>
  <c r="AQ26" i="12" s="1"/>
  <c r="AO25" i="12"/>
  <c r="AQ25" i="12" s="1"/>
  <c r="AO24" i="12"/>
  <c r="AQ24" i="12" s="1"/>
  <c r="AO23" i="12"/>
  <c r="AQ23" i="12" s="1"/>
  <c r="AO22" i="12"/>
  <c r="AQ22" i="12" s="1"/>
  <c r="AO21" i="12"/>
  <c r="AQ21" i="12" s="1"/>
  <c r="AO20" i="12"/>
  <c r="AQ20" i="12"/>
  <c r="AO19" i="12"/>
  <c r="AQ19" i="12" s="1"/>
  <c r="AO18" i="12"/>
  <c r="AQ18" i="12" s="1"/>
  <c r="AO17" i="12"/>
  <c r="AQ17" i="12" s="1"/>
  <c r="AO16" i="12"/>
  <c r="AQ16" i="12" s="1"/>
  <c r="AO15" i="12"/>
  <c r="AQ15" i="12" s="1"/>
  <c r="AO14" i="12"/>
  <c r="AQ14" i="12" s="1"/>
  <c r="AO13" i="12"/>
  <c r="AQ13" i="12" s="1"/>
  <c r="AO12" i="12"/>
  <c r="AQ12" i="12"/>
  <c r="AO11" i="12"/>
  <c r="AO10" i="12"/>
  <c r="AO9" i="12"/>
  <c r="AK57" i="12"/>
  <c r="AM57" i="12" s="1"/>
  <c r="AK56" i="12"/>
  <c r="AM56" i="12" s="1"/>
  <c r="AK55" i="12"/>
  <c r="AM55" i="12"/>
  <c r="AK54" i="12"/>
  <c r="AM54" i="12" s="1"/>
  <c r="AK53" i="12"/>
  <c r="AM53" i="12" s="1"/>
  <c r="AK50" i="12"/>
  <c r="AM50" i="12" s="1"/>
  <c r="AK49" i="12"/>
  <c r="AM49" i="12" s="1"/>
  <c r="AK48" i="12"/>
  <c r="AM48" i="12" s="1"/>
  <c r="AK47" i="12"/>
  <c r="AM47" i="12"/>
  <c r="AK46" i="12"/>
  <c r="AM46" i="12" s="1"/>
  <c r="AK45" i="12"/>
  <c r="AM45" i="12" s="1"/>
  <c r="AK42" i="12"/>
  <c r="AM42" i="12" s="1"/>
  <c r="AK41" i="12"/>
  <c r="AM41" i="12" s="1"/>
  <c r="AK40" i="12"/>
  <c r="AM40" i="12" s="1"/>
  <c r="AK39" i="12"/>
  <c r="AM39" i="12" s="1"/>
  <c r="AK38" i="12"/>
  <c r="AM38" i="12" s="1"/>
  <c r="AK37" i="12"/>
  <c r="AM37" i="12" s="1"/>
  <c r="AK36" i="12"/>
  <c r="AM36" i="12" s="1"/>
  <c r="AK35" i="12"/>
  <c r="AM35" i="12" s="1"/>
  <c r="AK34" i="12"/>
  <c r="AM34" i="12" s="1"/>
  <c r="AK33" i="12"/>
  <c r="AM33" i="12" s="1"/>
  <c r="AK32" i="12"/>
  <c r="AM32" i="12" s="1"/>
  <c r="AK29" i="12"/>
  <c r="AM29" i="12" s="1"/>
  <c r="AK28" i="12"/>
  <c r="AM28" i="12" s="1"/>
  <c r="AK27" i="12"/>
  <c r="AM27" i="12"/>
  <c r="AK26" i="12"/>
  <c r="AM26" i="12" s="1"/>
  <c r="AK25" i="12"/>
  <c r="AM25" i="12" s="1"/>
  <c r="AK24" i="12"/>
  <c r="AM24" i="12" s="1"/>
  <c r="AK23" i="12"/>
  <c r="AM23" i="12" s="1"/>
  <c r="AK22" i="12"/>
  <c r="AM22" i="12" s="1"/>
  <c r="AK21" i="12"/>
  <c r="AM21" i="12" s="1"/>
  <c r="AK20" i="12"/>
  <c r="AM20" i="12" s="1"/>
  <c r="AK19" i="12"/>
  <c r="AM19" i="12"/>
  <c r="AK18" i="12"/>
  <c r="AM18" i="12" s="1"/>
  <c r="AK17" i="12"/>
  <c r="AM17" i="12" s="1"/>
  <c r="AK16" i="12"/>
  <c r="AM16" i="12" s="1"/>
  <c r="AK15" i="12"/>
  <c r="AM15" i="12" s="1"/>
  <c r="AK13" i="12"/>
  <c r="AM13" i="12" s="1"/>
  <c r="AG57" i="12"/>
  <c r="AI57" i="12" s="1"/>
  <c r="AG56" i="12"/>
  <c r="AI56" i="12" s="1"/>
  <c r="AG55" i="12"/>
  <c r="AI55" i="12" s="1"/>
  <c r="AG54" i="12"/>
  <c r="AI54" i="12" s="1"/>
  <c r="AG53" i="12"/>
  <c r="AI53" i="12" s="1"/>
  <c r="AG50" i="12"/>
  <c r="AI50" i="12" s="1"/>
  <c r="AG49" i="12"/>
  <c r="AI49" i="12" s="1"/>
  <c r="AG48" i="12"/>
  <c r="AI48" i="12" s="1"/>
  <c r="AG47" i="12"/>
  <c r="AI47" i="12"/>
  <c r="AG46" i="12"/>
  <c r="AI46" i="12" s="1"/>
  <c r="AG45" i="12"/>
  <c r="AI45" i="12" s="1"/>
  <c r="AG42" i="12"/>
  <c r="AI42" i="12" s="1"/>
  <c r="AG41" i="12"/>
  <c r="AI41" i="12" s="1"/>
  <c r="AG40" i="12"/>
  <c r="AI40" i="12" s="1"/>
  <c r="AG39" i="12"/>
  <c r="AI39" i="12" s="1"/>
  <c r="AG38" i="12"/>
  <c r="AI38" i="12" s="1"/>
  <c r="AG37" i="12"/>
  <c r="AI37" i="12" s="1"/>
  <c r="AG36" i="12"/>
  <c r="AI36" i="12" s="1"/>
  <c r="AG35" i="12"/>
  <c r="AI35" i="12" s="1"/>
  <c r="AG34" i="12"/>
  <c r="AI34" i="12" s="1"/>
  <c r="AG33" i="12"/>
  <c r="AI33" i="12"/>
  <c r="AG29" i="12"/>
  <c r="AI29" i="12" s="1"/>
  <c r="AG28" i="12"/>
  <c r="AI28" i="12" s="1"/>
  <c r="AG27" i="12"/>
  <c r="AI27" i="12" s="1"/>
  <c r="AG26" i="12"/>
  <c r="AI26" i="12" s="1"/>
  <c r="AG25" i="12"/>
  <c r="AI25" i="12" s="1"/>
  <c r="AG24" i="12"/>
  <c r="AI24" i="12"/>
  <c r="AG23" i="12"/>
  <c r="AI23" i="12" s="1"/>
  <c r="AG22" i="12"/>
  <c r="AI22" i="12" s="1"/>
  <c r="AG21" i="12"/>
  <c r="AI21" i="12" s="1"/>
  <c r="AG20" i="12"/>
  <c r="AI20" i="12" s="1"/>
  <c r="AG19" i="12"/>
  <c r="AI19" i="12" s="1"/>
  <c r="AG18" i="12"/>
  <c r="AI18" i="12" s="1"/>
  <c r="AG17" i="12"/>
  <c r="AI17" i="12" s="1"/>
  <c r="AG16" i="12"/>
  <c r="AI16" i="12" s="1"/>
  <c r="AG15" i="12"/>
  <c r="AI15" i="12" s="1"/>
  <c r="AG14" i="12"/>
  <c r="AI14" i="12" s="1"/>
  <c r="AG13" i="12"/>
  <c r="AI13" i="12" s="1"/>
  <c r="AC57" i="12"/>
  <c r="AE57" i="12" s="1"/>
  <c r="AC56" i="12"/>
  <c r="AE56" i="12" s="1"/>
  <c r="AC55" i="12"/>
  <c r="AE55" i="12"/>
  <c r="AC54" i="12"/>
  <c r="AE54" i="12" s="1"/>
  <c r="AC53" i="12"/>
  <c r="AE53" i="12" s="1"/>
  <c r="AC50" i="12"/>
  <c r="AE50" i="12" s="1"/>
  <c r="AC49" i="12"/>
  <c r="AE49" i="12"/>
  <c r="AC48" i="12"/>
  <c r="AE48" i="12" s="1"/>
  <c r="AC47" i="12"/>
  <c r="AE47" i="12" s="1"/>
  <c r="AC46" i="12"/>
  <c r="AE46" i="12" s="1"/>
  <c r="AC45" i="12"/>
  <c r="AE45" i="12" s="1"/>
  <c r="AC42" i="12"/>
  <c r="AE42" i="12" s="1"/>
  <c r="AC41" i="12"/>
  <c r="AE41" i="12"/>
  <c r="AC40" i="12"/>
  <c r="AE40" i="12" s="1"/>
  <c r="AC39" i="12"/>
  <c r="AE39" i="12" s="1"/>
  <c r="AC38" i="12"/>
  <c r="AE38" i="12" s="1"/>
  <c r="AC37" i="12"/>
  <c r="AE37" i="12" s="1"/>
  <c r="AC36" i="12"/>
  <c r="AE36" i="12" s="1"/>
  <c r="AC35" i="12"/>
  <c r="AE35" i="12" s="1"/>
  <c r="AC34" i="12"/>
  <c r="AE34" i="12" s="1"/>
  <c r="AC33" i="12"/>
  <c r="AE33" i="12"/>
  <c r="AC32" i="12"/>
  <c r="AE32" i="12" s="1"/>
  <c r="AC29" i="12"/>
  <c r="AE29" i="12" s="1"/>
  <c r="AC28" i="12"/>
  <c r="AE28" i="12" s="1"/>
  <c r="AC27" i="12"/>
  <c r="AE27" i="12" s="1"/>
  <c r="AC26" i="12"/>
  <c r="AE26" i="12" s="1"/>
  <c r="AC25" i="12"/>
  <c r="AE25" i="12" s="1"/>
  <c r="AC24" i="12"/>
  <c r="AE24" i="12" s="1"/>
  <c r="AC23" i="12"/>
  <c r="AE23" i="12" s="1"/>
  <c r="AC22" i="12"/>
  <c r="AE22" i="12" s="1"/>
  <c r="AC21" i="12"/>
  <c r="AE21" i="12" s="1"/>
  <c r="AC20" i="12"/>
  <c r="AE20" i="12" s="1"/>
  <c r="AC19" i="12"/>
  <c r="AE19" i="12" s="1"/>
  <c r="AC18" i="12"/>
  <c r="AE18" i="12" s="1"/>
  <c r="AC17" i="12"/>
  <c r="AE17" i="12"/>
  <c r="AC16" i="12"/>
  <c r="AE16" i="12" s="1"/>
  <c r="AC15" i="12"/>
  <c r="AE15" i="12" s="1"/>
  <c r="AC14" i="12"/>
  <c r="AE14" i="12" s="1"/>
  <c r="AC13" i="12"/>
  <c r="AE13" i="12" s="1"/>
  <c r="Y57" i="12"/>
  <c r="AA57" i="12" s="1"/>
  <c r="Y56" i="12"/>
  <c r="AA56" i="12" s="1"/>
  <c r="Y55" i="12"/>
  <c r="AA55" i="12" s="1"/>
  <c r="Y54" i="12"/>
  <c r="AA54" i="12" s="1"/>
  <c r="Y53" i="12"/>
  <c r="AA53" i="12" s="1"/>
  <c r="Y50" i="12"/>
  <c r="AA50" i="12" s="1"/>
  <c r="Y49" i="12"/>
  <c r="AA49" i="12" s="1"/>
  <c r="Y48" i="12"/>
  <c r="AA48" i="12"/>
  <c r="Y47" i="12"/>
  <c r="AA47" i="12" s="1"/>
  <c r="Y46" i="12"/>
  <c r="AA46" i="12" s="1"/>
  <c r="Y45" i="12"/>
  <c r="AA45" i="12" s="1"/>
  <c r="Y42" i="12"/>
  <c r="AA42" i="12" s="1"/>
  <c r="Y41" i="12"/>
  <c r="AA41" i="12" s="1"/>
  <c r="Y40" i="12"/>
  <c r="AA40" i="12"/>
  <c r="Y39" i="12"/>
  <c r="AA39" i="12" s="1"/>
  <c r="Y38" i="12"/>
  <c r="AA38" i="12" s="1"/>
  <c r="Y37" i="12"/>
  <c r="AA37" i="12" s="1"/>
  <c r="Y36" i="12"/>
  <c r="AA36" i="12" s="1"/>
  <c r="Y35" i="12"/>
  <c r="AA35" i="12" s="1"/>
  <c r="Y34" i="12"/>
  <c r="AA34" i="12"/>
  <c r="Y33" i="12"/>
  <c r="AA33" i="12" s="1"/>
  <c r="Y32" i="12"/>
  <c r="AA32" i="12" s="1"/>
  <c r="Y29" i="12"/>
  <c r="AA29" i="12" s="1"/>
  <c r="Y28" i="12"/>
  <c r="AA28" i="12" s="1"/>
  <c r="Y27" i="12"/>
  <c r="AA27" i="12" s="1"/>
  <c r="Y26" i="12"/>
  <c r="AA26" i="12" s="1"/>
  <c r="Y25" i="12"/>
  <c r="AA25" i="12" s="1"/>
  <c r="Y24" i="12"/>
  <c r="AA24" i="12" s="1"/>
  <c r="Y23" i="12"/>
  <c r="AA23" i="12" s="1"/>
  <c r="Y22" i="12"/>
  <c r="AA22" i="12" s="1"/>
  <c r="Y21" i="12"/>
  <c r="AA21" i="12" s="1"/>
  <c r="Y20" i="12"/>
  <c r="AA20" i="12" s="1"/>
  <c r="Y19" i="12"/>
  <c r="AA19" i="12" s="1"/>
  <c r="Y18" i="12"/>
  <c r="AA18" i="12" s="1"/>
  <c r="Y17" i="12"/>
  <c r="AA17" i="12" s="1"/>
  <c r="Y16" i="12"/>
  <c r="AA16" i="12" s="1"/>
  <c r="Y15" i="12"/>
  <c r="AA15" i="12" s="1"/>
  <c r="Y14" i="12"/>
  <c r="AA14" i="12"/>
  <c r="Y13" i="12"/>
  <c r="AA13" i="12" s="1"/>
  <c r="U57" i="12"/>
  <c r="W57" i="12" s="1"/>
  <c r="U56" i="12"/>
  <c r="W56" i="12" s="1"/>
  <c r="U55" i="12"/>
  <c r="W55" i="12" s="1"/>
  <c r="U54" i="12"/>
  <c r="W54" i="12" s="1"/>
  <c r="U53" i="12"/>
  <c r="W53" i="12"/>
  <c r="U50" i="12"/>
  <c r="W50" i="12" s="1"/>
  <c r="U49" i="12"/>
  <c r="W49" i="12" s="1"/>
  <c r="U48" i="12"/>
  <c r="W48" i="12" s="1"/>
  <c r="U47" i="12"/>
  <c r="W47" i="12" s="1"/>
  <c r="U46" i="12"/>
  <c r="W46" i="12" s="1"/>
  <c r="U45" i="12"/>
  <c r="W45" i="12" s="1"/>
  <c r="U42" i="12"/>
  <c r="W42" i="12" s="1"/>
  <c r="U41" i="12"/>
  <c r="W41" i="12" s="1"/>
  <c r="U40" i="12"/>
  <c r="W40" i="12" s="1"/>
  <c r="U39" i="12"/>
  <c r="W39" i="12" s="1"/>
  <c r="U38" i="12"/>
  <c r="W38" i="12" s="1"/>
  <c r="U37" i="12"/>
  <c r="W37" i="12"/>
  <c r="U36" i="12"/>
  <c r="W36" i="12" s="1"/>
  <c r="U35" i="12"/>
  <c r="W35" i="12" s="1"/>
  <c r="U34" i="12"/>
  <c r="W34" i="12" s="1"/>
  <c r="U33" i="12"/>
  <c r="W33" i="12" s="1"/>
  <c r="U29" i="12"/>
  <c r="W29" i="12" s="1"/>
  <c r="U28" i="12"/>
  <c r="W28" i="12"/>
  <c r="U27" i="12"/>
  <c r="W27" i="12" s="1"/>
  <c r="U26" i="12"/>
  <c r="W26" i="12" s="1"/>
  <c r="U25" i="12"/>
  <c r="W25" i="12" s="1"/>
  <c r="U24" i="12"/>
  <c r="W24" i="12" s="1"/>
  <c r="U23" i="12"/>
  <c r="W23" i="12" s="1"/>
  <c r="U22" i="12"/>
  <c r="W22" i="12"/>
  <c r="U21" i="12"/>
  <c r="W21" i="12" s="1"/>
  <c r="U20" i="12"/>
  <c r="W20" i="12" s="1"/>
  <c r="U19" i="12"/>
  <c r="W19" i="12" s="1"/>
  <c r="U18" i="12"/>
  <c r="W18" i="12" s="1"/>
  <c r="U17" i="12"/>
  <c r="W17" i="12" s="1"/>
  <c r="U16" i="12"/>
  <c r="W16" i="12" s="1"/>
  <c r="U15" i="12"/>
  <c r="W15" i="12" s="1"/>
  <c r="U14" i="12"/>
  <c r="W14" i="12" s="1"/>
  <c r="U13" i="12"/>
  <c r="W13" i="12" s="1"/>
  <c r="Q57" i="12"/>
  <c r="S57" i="12" s="1"/>
  <c r="Q56" i="12"/>
  <c r="S56" i="12" s="1"/>
  <c r="Q55" i="12"/>
  <c r="S55" i="12"/>
  <c r="Q54" i="12"/>
  <c r="S54" i="12" s="1"/>
  <c r="Q53" i="12"/>
  <c r="S53" i="12" s="1"/>
  <c r="Q50" i="12"/>
  <c r="S50" i="12" s="1"/>
  <c r="Q49" i="12"/>
  <c r="S49" i="12" s="1"/>
  <c r="Q48" i="12"/>
  <c r="S48" i="12" s="1"/>
  <c r="Q47" i="12"/>
  <c r="S47" i="12"/>
  <c r="Q46" i="12"/>
  <c r="S46" i="12" s="1"/>
  <c r="Q45" i="12"/>
  <c r="S45" i="12" s="1"/>
  <c r="Q42" i="12"/>
  <c r="S42" i="12" s="1"/>
  <c r="Q41" i="12"/>
  <c r="S41" i="12" s="1"/>
  <c r="Q40" i="12"/>
  <c r="S40" i="12" s="1"/>
  <c r="Q39" i="12"/>
  <c r="S39" i="12" s="1"/>
  <c r="Q38" i="12"/>
  <c r="S38" i="12" s="1"/>
  <c r="Q37" i="12"/>
  <c r="S37" i="12" s="1"/>
  <c r="Q36" i="12"/>
  <c r="S36" i="12" s="1"/>
  <c r="Q35" i="12"/>
  <c r="S35" i="12" s="1"/>
  <c r="Q34" i="12"/>
  <c r="S34" i="12" s="1"/>
  <c r="Q33" i="12"/>
  <c r="S33" i="12" s="1"/>
  <c r="Q32" i="12"/>
  <c r="S32" i="12" s="1"/>
  <c r="Q29" i="12"/>
  <c r="S29" i="12" s="1"/>
  <c r="Q28" i="12"/>
  <c r="S28" i="12" s="1"/>
  <c r="Q27" i="12"/>
  <c r="S27" i="12"/>
  <c r="Q26" i="12"/>
  <c r="S26" i="12" s="1"/>
  <c r="Q25" i="12"/>
  <c r="S25" i="12" s="1"/>
  <c r="Q24" i="12"/>
  <c r="S24" i="12" s="1"/>
  <c r="Q23" i="12"/>
  <c r="S23" i="12" s="1"/>
  <c r="Q22" i="12"/>
  <c r="S22" i="12" s="1"/>
  <c r="Q21" i="12"/>
  <c r="S21" i="12"/>
  <c r="Q20" i="12"/>
  <c r="S20" i="12" s="1"/>
  <c r="Q19" i="12"/>
  <c r="S19" i="12" s="1"/>
  <c r="Q18" i="12"/>
  <c r="S18" i="12" s="1"/>
  <c r="Q17" i="12"/>
  <c r="S17" i="12" s="1"/>
  <c r="Q16" i="12"/>
  <c r="S16" i="12" s="1"/>
  <c r="Q15" i="12"/>
  <c r="S15" i="12" s="1"/>
  <c r="Q14" i="12"/>
  <c r="S14" i="12" s="1"/>
  <c r="Q13" i="12"/>
  <c r="S13" i="12" s="1"/>
  <c r="M57" i="12"/>
  <c r="O57" i="12" s="1"/>
  <c r="M56" i="12"/>
  <c r="O56" i="12"/>
  <c r="M55" i="12"/>
  <c r="O55" i="12" s="1"/>
  <c r="M54" i="12"/>
  <c r="O54" i="12" s="1"/>
  <c r="M53" i="12"/>
  <c r="O53" i="12" s="1"/>
  <c r="M50" i="12"/>
  <c r="O50" i="12" s="1"/>
  <c r="M49" i="12"/>
  <c r="O49" i="12" s="1"/>
  <c r="M48" i="12"/>
  <c r="O48" i="12" s="1"/>
  <c r="M47" i="12"/>
  <c r="O47" i="12" s="1"/>
  <c r="M46" i="12"/>
  <c r="O46" i="12"/>
  <c r="M45" i="12"/>
  <c r="O45" i="12" s="1"/>
  <c r="M42" i="12"/>
  <c r="O42" i="12" s="1"/>
  <c r="M41" i="12"/>
  <c r="O41" i="12" s="1"/>
  <c r="M40" i="12"/>
  <c r="O40" i="12" s="1"/>
  <c r="M39" i="12"/>
  <c r="O39" i="12" s="1"/>
  <c r="M38" i="12"/>
  <c r="O38" i="12" s="1"/>
  <c r="M37" i="12"/>
  <c r="O37" i="12" s="1"/>
  <c r="M36" i="12"/>
  <c r="O36" i="12" s="1"/>
  <c r="M35" i="12"/>
  <c r="O35" i="12" s="1"/>
  <c r="M34" i="12"/>
  <c r="O34" i="12" s="1"/>
  <c r="M33" i="12"/>
  <c r="O33" i="12" s="1"/>
  <c r="M32" i="12"/>
  <c r="O32" i="12" s="1"/>
  <c r="M29" i="12"/>
  <c r="O29" i="12" s="1"/>
  <c r="M28" i="12"/>
  <c r="O28" i="12" s="1"/>
  <c r="M27" i="12"/>
  <c r="O27" i="12" s="1"/>
  <c r="M26" i="12"/>
  <c r="O26" i="12" s="1"/>
  <c r="M25" i="12"/>
  <c r="O25" i="12" s="1"/>
  <c r="M24" i="12"/>
  <c r="O24" i="12" s="1"/>
  <c r="M23" i="12"/>
  <c r="O23" i="12" s="1"/>
  <c r="M22" i="12"/>
  <c r="O22" i="12" s="1"/>
  <c r="M21" i="12"/>
  <c r="O21" i="12" s="1"/>
  <c r="M20" i="12"/>
  <c r="O20" i="12"/>
  <c r="M19" i="12"/>
  <c r="O19" i="12" s="1"/>
  <c r="M18" i="12"/>
  <c r="O18" i="12" s="1"/>
  <c r="M17" i="12"/>
  <c r="O17" i="12" s="1"/>
  <c r="M16" i="12"/>
  <c r="O16" i="12" s="1"/>
  <c r="M15" i="12"/>
  <c r="O15" i="12" s="1"/>
  <c r="M14" i="12"/>
  <c r="O14" i="12" s="1"/>
  <c r="M13" i="12"/>
  <c r="O13" i="12" s="1"/>
  <c r="I57" i="12"/>
  <c r="K57" i="12" s="1"/>
  <c r="I56" i="12"/>
  <c r="K56" i="12" s="1"/>
  <c r="I55" i="12"/>
  <c r="K55" i="12" s="1"/>
  <c r="I54" i="12"/>
  <c r="K54" i="12" s="1"/>
  <c r="I53" i="12"/>
  <c r="K53" i="12" s="1"/>
  <c r="I50" i="12"/>
  <c r="K50" i="12" s="1"/>
  <c r="I49" i="12"/>
  <c r="K49" i="12" s="1"/>
  <c r="I48" i="12"/>
  <c r="K48" i="12" s="1"/>
  <c r="I47" i="12"/>
  <c r="I46" i="12"/>
  <c r="K46" i="12" s="1"/>
  <c r="I45" i="12"/>
  <c r="K45" i="12" s="1"/>
  <c r="I42" i="12"/>
  <c r="K42" i="12" s="1"/>
  <c r="I41" i="12"/>
  <c r="K41" i="12" s="1"/>
  <c r="I40" i="12"/>
  <c r="K40" i="12" s="1"/>
  <c r="I39" i="12"/>
  <c r="K39" i="12"/>
  <c r="I38" i="12"/>
  <c r="K38" i="12"/>
  <c r="I37" i="12"/>
  <c r="K37" i="12"/>
  <c r="I36" i="12"/>
  <c r="K36" i="12" s="1"/>
  <c r="I35" i="12"/>
  <c r="K35" i="12"/>
  <c r="I34" i="12"/>
  <c r="K34" i="12" s="1"/>
  <c r="I33" i="12"/>
  <c r="K33" i="12" s="1"/>
  <c r="I32" i="12"/>
  <c r="K32" i="12" s="1"/>
  <c r="I29" i="12"/>
  <c r="K29" i="12" s="1"/>
  <c r="I28" i="12"/>
  <c r="K28" i="12" s="1"/>
  <c r="I27" i="12"/>
  <c r="K27" i="12" s="1"/>
  <c r="I26" i="12"/>
  <c r="K26" i="12" s="1"/>
  <c r="I25" i="12"/>
  <c r="K25" i="12" s="1"/>
  <c r="I24" i="12"/>
  <c r="K24" i="12"/>
  <c r="I23" i="12"/>
  <c r="K23" i="12"/>
  <c r="I22" i="12"/>
  <c r="K22" i="12"/>
  <c r="I21" i="12"/>
  <c r="K21" i="12" s="1"/>
  <c r="I20" i="12"/>
  <c r="K20" i="12" s="1"/>
  <c r="I19" i="12"/>
  <c r="K19" i="12" s="1"/>
  <c r="I18" i="12"/>
  <c r="K18" i="12" s="1"/>
  <c r="I17" i="12"/>
  <c r="K17" i="12" s="1"/>
  <c r="I16" i="12"/>
  <c r="K16" i="12" s="1"/>
  <c r="I15" i="12"/>
  <c r="K15" i="12" s="1"/>
  <c r="I14" i="12"/>
  <c r="K14" i="12" s="1"/>
  <c r="I13" i="12"/>
  <c r="K13" i="12"/>
  <c r="E57" i="12"/>
  <c r="G57" i="12" s="1"/>
  <c r="E56" i="12"/>
  <c r="G56" i="12"/>
  <c r="E55" i="12"/>
  <c r="G55" i="12"/>
  <c r="E54" i="12"/>
  <c r="G54" i="12"/>
  <c r="E53" i="12"/>
  <c r="G53" i="12" s="1"/>
  <c r="E50" i="12"/>
  <c r="G50" i="12" s="1"/>
  <c r="E49" i="12"/>
  <c r="G49" i="12" s="1"/>
  <c r="E48" i="12"/>
  <c r="G48" i="12" s="1"/>
  <c r="E47" i="12"/>
  <c r="E46" i="12"/>
  <c r="G46" i="12" s="1"/>
  <c r="E45" i="12"/>
  <c r="G45" i="12" s="1"/>
  <c r="E42" i="12"/>
  <c r="G42" i="12" s="1"/>
  <c r="E41" i="12"/>
  <c r="G41" i="12" s="1"/>
  <c r="E40" i="12"/>
  <c r="G40" i="12" s="1"/>
  <c r="E39" i="12"/>
  <c r="G39" i="12"/>
  <c r="E38" i="12"/>
  <c r="G38" i="12" s="1"/>
  <c r="E37" i="12"/>
  <c r="G37" i="12" s="1"/>
  <c r="E36" i="12"/>
  <c r="G36" i="12" s="1"/>
  <c r="E35" i="12"/>
  <c r="G35" i="12" s="1"/>
  <c r="E34" i="12"/>
  <c r="G34" i="12" s="1"/>
  <c r="E33" i="12"/>
  <c r="G33" i="12" s="1"/>
  <c r="E32" i="12"/>
  <c r="G32" i="12" s="1"/>
  <c r="E29" i="12"/>
  <c r="G29" i="12" s="1"/>
  <c r="E28" i="12"/>
  <c r="G28" i="12"/>
  <c r="E27" i="12"/>
  <c r="G27" i="12" s="1"/>
  <c r="E26" i="12"/>
  <c r="G26" i="12" s="1"/>
  <c r="E25" i="12"/>
  <c r="G25" i="12" s="1"/>
  <c r="E24" i="12"/>
  <c r="G24" i="12" s="1"/>
  <c r="E23" i="12"/>
  <c r="G23" i="12"/>
  <c r="E22" i="12"/>
  <c r="G22" i="12" s="1"/>
  <c r="E21" i="12"/>
  <c r="G21" i="12"/>
  <c r="E20" i="12"/>
  <c r="G20" i="12" s="1"/>
  <c r="E19" i="12"/>
  <c r="G19" i="12" s="1"/>
  <c r="E18" i="12"/>
  <c r="G18" i="12" s="1"/>
  <c r="E17" i="12"/>
  <c r="G17" i="12"/>
  <c r="E16" i="12"/>
  <c r="G16" i="12"/>
  <c r="E15" i="12"/>
  <c r="G15" i="12" s="1"/>
  <c r="E14" i="12"/>
  <c r="G14" i="12" s="1"/>
  <c r="E13" i="12"/>
  <c r="G13" i="12" s="1"/>
  <c r="E12" i="12"/>
  <c r="G12" i="12" s="1"/>
  <c r="E11" i="12"/>
  <c r="E10" i="12"/>
  <c r="G10" i="12" s="1"/>
  <c r="F10" i="12" s="1"/>
  <c r="E9" i="12"/>
  <c r="G9" i="12"/>
  <c r="C57" i="12"/>
  <c r="B57" i="12"/>
  <c r="A57" i="12"/>
  <c r="C56" i="12"/>
  <c r="B56" i="12"/>
  <c r="AD56" i="12"/>
  <c r="A56" i="12"/>
  <c r="C55" i="12"/>
  <c r="B55" i="12"/>
  <c r="V55" i="12"/>
  <c r="A55" i="12"/>
  <c r="C54" i="12"/>
  <c r="B54" i="12"/>
  <c r="R54" i="12"/>
  <c r="A54" i="12"/>
  <c r="C53" i="12"/>
  <c r="B53" i="12"/>
  <c r="F53" i="12"/>
  <c r="A53" i="12"/>
  <c r="B52" i="12"/>
  <c r="A52" i="12"/>
  <c r="C50" i="12"/>
  <c r="B50" i="12"/>
  <c r="A50" i="12"/>
  <c r="C49" i="12"/>
  <c r="B49" i="12"/>
  <c r="A49" i="12"/>
  <c r="C48" i="12"/>
  <c r="B48" i="12"/>
  <c r="F48" i="12"/>
  <c r="A48" i="12"/>
  <c r="C47" i="12"/>
  <c r="B47" i="12"/>
  <c r="A47" i="12"/>
  <c r="C46" i="12"/>
  <c r="B46" i="12"/>
  <c r="R46" i="12" s="1"/>
  <c r="A46" i="12"/>
  <c r="C45" i="12"/>
  <c r="B45" i="12"/>
  <c r="A45" i="12"/>
  <c r="B44" i="12"/>
  <c r="AH44" i="12" s="1"/>
  <c r="A44" i="12"/>
  <c r="C42" i="12"/>
  <c r="B42" i="12"/>
  <c r="V42" i="12" s="1"/>
  <c r="A42" i="12"/>
  <c r="C41" i="12"/>
  <c r="B41" i="12"/>
  <c r="A41" i="12"/>
  <c r="C40" i="12"/>
  <c r="B40" i="12"/>
  <c r="Z40" i="12" s="1"/>
  <c r="A40" i="12"/>
  <c r="C39" i="12"/>
  <c r="B39" i="12"/>
  <c r="A39" i="12"/>
  <c r="C38" i="12"/>
  <c r="B38" i="12"/>
  <c r="A38" i="12"/>
  <c r="C37" i="12"/>
  <c r="B37" i="12"/>
  <c r="AL37" i="12"/>
  <c r="A37" i="12"/>
  <c r="C36" i="12"/>
  <c r="B36" i="12"/>
  <c r="A36" i="12"/>
  <c r="C35" i="12"/>
  <c r="B35" i="12"/>
  <c r="AL35" i="12" s="1"/>
  <c r="A35" i="12"/>
  <c r="C34" i="12"/>
  <c r="B34" i="12"/>
  <c r="AD34" i="12" s="1"/>
  <c r="A34" i="12"/>
  <c r="C33" i="12"/>
  <c r="B33" i="12"/>
  <c r="AD33" i="12" s="1"/>
  <c r="A33" i="12"/>
  <c r="C32" i="12"/>
  <c r="B32" i="12"/>
  <c r="A32" i="12"/>
  <c r="B31" i="12"/>
  <c r="A31" i="12"/>
  <c r="AP30" i="12"/>
  <c r="C29" i="12"/>
  <c r="B29" i="12"/>
  <c r="A29" i="12"/>
  <c r="C28" i="12"/>
  <c r="B28" i="12"/>
  <c r="AH28" i="12" s="1"/>
  <c r="A28" i="12"/>
  <c r="C27" i="12"/>
  <c r="B27" i="12"/>
  <c r="A27" i="12"/>
  <c r="C26" i="12"/>
  <c r="B26" i="12"/>
  <c r="AP26" i="12" s="1"/>
  <c r="A26" i="12"/>
  <c r="C25" i="12"/>
  <c r="B25" i="12"/>
  <c r="A25" i="12"/>
  <c r="C24" i="12"/>
  <c r="B24" i="12"/>
  <c r="AH24" i="12" s="1"/>
  <c r="A24" i="12"/>
  <c r="C23" i="12"/>
  <c r="B23" i="12"/>
  <c r="AP23" i="12" s="1"/>
  <c r="A23" i="12"/>
  <c r="C22" i="12"/>
  <c r="B22" i="12"/>
  <c r="A22" i="12"/>
  <c r="C21" i="12"/>
  <c r="B21" i="12"/>
  <c r="AP21" i="12"/>
  <c r="A21" i="12"/>
  <c r="C20" i="12"/>
  <c r="B20" i="12"/>
  <c r="A20" i="12"/>
  <c r="C19" i="12"/>
  <c r="B19" i="12"/>
  <c r="AH19" i="12" s="1"/>
  <c r="A19" i="12"/>
  <c r="C18" i="12"/>
  <c r="B18" i="12"/>
  <c r="R18" i="12" s="1"/>
  <c r="A18" i="12"/>
  <c r="C17" i="12"/>
  <c r="B17" i="12"/>
  <c r="A17" i="12"/>
  <c r="C16" i="12"/>
  <c r="B16" i="12"/>
  <c r="AP16" i="12" s="1"/>
  <c r="A16" i="12"/>
  <c r="C15" i="12"/>
  <c r="B15" i="12"/>
  <c r="A15" i="12"/>
  <c r="C14" i="12"/>
  <c r="B14" i="12"/>
  <c r="AP14" i="12" s="1"/>
  <c r="A14" i="12"/>
  <c r="C13" i="12"/>
  <c r="B13" i="12"/>
  <c r="V13" i="12"/>
  <c r="A13" i="12"/>
  <c r="C12" i="12"/>
  <c r="B12" i="12"/>
  <c r="A12" i="12"/>
  <c r="C11" i="12"/>
  <c r="B11" i="12"/>
  <c r="A11" i="12"/>
  <c r="C10" i="12"/>
  <c r="B10" i="12"/>
  <c r="A10" i="12"/>
  <c r="C9" i="12"/>
  <c r="B9" i="12"/>
  <c r="A9" i="12"/>
  <c r="B8" i="12"/>
  <c r="A8" i="12"/>
  <c r="C6" i="12"/>
  <c r="B6" i="12"/>
  <c r="A6" i="12"/>
  <c r="C2" i="16"/>
  <c r="C56" i="16"/>
  <c r="B56" i="16"/>
  <c r="A56" i="16"/>
  <c r="C55" i="16"/>
  <c r="B55" i="16"/>
  <c r="A55" i="16"/>
  <c r="C54" i="16"/>
  <c r="B54" i="16"/>
  <c r="A54" i="16"/>
  <c r="C53" i="16"/>
  <c r="B53" i="16"/>
  <c r="A53" i="16"/>
  <c r="C52" i="16"/>
  <c r="B52" i="16"/>
  <c r="A52" i="16"/>
  <c r="B51" i="16"/>
  <c r="A51" i="16"/>
  <c r="I50" i="16"/>
  <c r="H50" i="16"/>
  <c r="G50" i="16"/>
  <c r="F50" i="16"/>
  <c r="E50" i="16"/>
  <c r="D50" i="16"/>
  <c r="C50" i="16"/>
  <c r="B50" i="16"/>
  <c r="A50" i="16"/>
  <c r="C49" i="16"/>
  <c r="B49" i="16"/>
  <c r="A49" i="16"/>
  <c r="C48" i="16"/>
  <c r="B48" i="16"/>
  <c r="A48" i="16"/>
  <c r="C47" i="16"/>
  <c r="B47" i="16"/>
  <c r="A47" i="16"/>
  <c r="C46" i="16"/>
  <c r="B46" i="16"/>
  <c r="A46" i="16"/>
  <c r="C45" i="16"/>
  <c r="B45" i="16"/>
  <c r="A45" i="16"/>
  <c r="C44" i="16"/>
  <c r="B44" i="16"/>
  <c r="A44" i="16"/>
  <c r="B43" i="16"/>
  <c r="A43" i="16"/>
  <c r="I42" i="16"/>
  <c r="H42" i="16"/>
  <c r="G42" i="16"/>
  <c r="F42" i="16"/>
  <c r="E42" i="16"/>
  <c r="D42" i="16"/>
  <c r="C42" i="16"/>
  <c r="B42" i="16"/>
  <c r="A42" i="16"/>
  <c r="C41" i="16"/>
  <c r="B41" i="16"/>
  <c r="A41" i="16"/>
  <c r="C40" i="16"/>
  <c r="B40" i="16"/>
  <c r="A40" i="16"/>
  <c r="C39" i="16"/>
  <c r="B39" i="16"/>
  <c r="A39" i="16"/>
  <c r="C38" i="16"/>
  <c r="B38" i="16"/>
  <c r="A38" i="16"/>
  <c r="C37" i="16"/>
  <c r="B37" i="16"/>
  <c r="A37" i="16"/>
  <c r="C36" i="16"/>
  <c r="B36" i="16"/>
  <c r="A36" i="16"/>
  <c r="C35" i="16"/>
  <c r="B35" i="16"/>
  <c r="A35" i="16"/>
  <c r="C34" i="16"/>
  <c r="B34" i="16"/>
  <c r="A34" i="16"/>
  <c r="C33" i="16"/>
  <c r="B33" i="16"/>
  <c r="A33" i="16"/>
  <c r="C32" i="16"/>
  <c r="B32" i="16"/>
  <c r="A32" i="16"/>
  <c r="C31" i="16"/>
  <c r="B31" i="16"/>
  <c r="A31" i="16"/>
  <c r="B30" i="16"/>
  <c r="A30" i="16"/>
  <c r="I29" i="16"/>
  <c r="H29" i="16"/>
  <c r="G29" i="16"/>
  <c r="F29" i="16"/>
  <c r="E29" i="16"/>
  <c r="D29" i="16"/>
  <c r="C29" i="16"/>
  <c r="B29" i="16"/>
  <c r="A29" i="16"/>
  <c r="C28" i="16"/>
  <c r="B28" i="16"/>
  <c r="A28" i="16"/>
  <c r="C27" i="16"/>
  <c r="B27" i="16"/>
  <c r="A27" i="16"/>
  <c r="C26" i="16"/>
  <c r="B26" i="16"/>
  <c r="A26" i="16"/>
  <c r="C25" i="16"/>
  <c r="B25" i="16"/>
  <c r="A25" i="16"/>
  <c r="C24" i="16"/>
  <c r="B24" i="16"/>
  <c r="A24" i="16"/>
  <c r="C23" i="16"/>
  <c r="B23" i="16"/>
  <c r="A23" i="16"/>
  <c r="C22" i="16"/>
  <c r="B22" i="16"/>
  <c r="A22" i="16"/>
  <c r="C21" i="16"/>
  <c r="B21" i="16"/>
  <c r="A21" i="16"/>
  <c r="C20" i="16"/>
  <c r="B20" i="16"/>
  <c r="A20" i="16"/>
  <c r="C19" i="16"/>
  <c r="B19" i="16"/>
  <c r="A19" i="16"/>
  <c r="C18" i="16"/>
  <c r="B18" i="16"/>
  <c r="A18" i="16"/>
  <c r="C17" i="16"/>
  <c r="B17" i="16"/>
  <c r="A17" i="16"/>
  <c r="C16" i="16"/>
  <c r="B16" i="16"/>
  <c r="A16" i="16"/>
  <c r="C15" i="16"/>
  <c r="B15" i="16"/>
  <c r="A15" i="16"/>
  <c r="C14" i="16"/>
  <c r="B14" i="16"/>
  <c r="A14" i="16"/>
  <c r="C13" i="16"/>
  <c r="B13" i="16"/>
  <c r="A13" i="16"/>
  <c r="C12" i="16"/>
  <c r="B12" i="16"/>
  <c r="A12" i="16"/>
  <c r="C11" i="16"/>
  <c r="B11" i="16"/>
  <c r="A11" i="16"/>
  <c r="C10" i="16"/>
  <c r="B10" i="16"/>
  <c r="A10" i="16"/>
  <c r="C9" i="16"/>
  <c r="B9" i="16"/>
  <c r="A9" i="16"/>
  <c r="C8" i="16"/>
  <c r="B8" i="16"/>
  <c r="A8" i="16"/>
  <c r="I5" i="16"/>
  <c r="H5" i="16"/>
  <c r="G5" i="16"/>
  <c r="F5" i="16"/>
  <c r="E5" i="16"/>
  <c r="D5" i="16"/>
  <c r="C5" i="16"/>
  <c r="B5" i="16"/>
  <c r="A5" i="16"/>
  <c r="B7" i="16"/>
  <c r="A7" i="16"/>
  <c r="F55" i="13"/>
  <c r="F54" i="13"/>
  <c r="F53" i="13"/>
  <c r="F52" i="13"/>
  <c r="F51" i="13"/>
  <c r="F48" i="13"/>
  <c r="F47" i="13"/>
  <c r="F46" i="13"/>
  <c r="F45" i="13"/>
  <c r="F44" i="13"/>
  <c r="F43" i="13"/>
  <c r="F40" i="13"/>
  <c r="X40" i="13" s="1"/>
  <c r="F39" i="13"/>
  <c r="F38" i="13"/>
  <c r="F37" i="13"/>
  <c r="F36" i="13"/>
  <c r="X36" i="13" s="1"/>
  <c r="F35" i="13"/>
  <c r="F34" i="13"/>
  <c r="F33" i="13"/>
  <c r="F32" i="13"/>
  <c r="F31" i="13"/>
  <c r="F30" i="13"/>
  <c r="F27" i="13"/>
  <c r="F26" i="13"/>
  <c r="F25" i="13"/>
  <c r="F24" i="13"/>
  <c r="F23" i="13"/>
  <c r="F22" i="13"/>
  <c r="X22" i="13" s="1"/>
  <c r="F21" i="13"/>
  <c r="F20" i="13"/>
  <c r="F19" i="13"/>
  <c r="J19" i="13"/>
  <c r="M19" i="13" s="1"/>
  <c r="O19" i="13"/>
  <c r="Q19" i="13"/>
  <c r="S19" i="13"/>
  <c r="F18" i="13"/>
  <c r="X18" i="13" s="1"/>
  <c r="F17" i="13"/>
  <c r="F16" i="13"/>
  <c r="F15" i="13"/>
  <c r="F14" i="13"/>
  <c r="F13" i="13"/>
  <c r="F12" i="13"/>
  <c r="F11" i="13"/>
  <c r="F10" i="13"/>
  <c r="F9" i="13"/>
  <c r="F7" i="13"/>
  <c r="J55" i="13"/>
  <c r="J54" i="13"/>
  <c r="M54" i="13" s="1"/>
  <c r="J53" i="13"/>
  <c r="M53" i="13" s="1"/>
  <c r="J52" i="13"/>
  <c r="M52" i="13" s="1"/>
  <c r="J51" i="13"/>
  <c r="M51" i="13" s="1"/>
  <c r="J48" i="13"/>
  <c r="M48" i="13"/>
  <c r="J47" i="13"/>
  <c r="M47" i="13" s="1"/>
  <c r="J46" i="13"/>
  <c r="J45" i="13"/>
  <c r="M45" i="13" s="1"/>
  <c r="J44" i="13"/>
  <c r="M44" i="13" s="1"/>
  <c r="X44" i="13" s="1"/>
  <c r="J43" i="13"/>
  <c r="M43" i="13" s="1"/>
  <c r="H43" i="13"/>
  <c r="V43" i="13"/>
  <c r="J40" i="13"/>
  <c r="M40" i="13" s="1"/>
  <c r="AA40" i="13" s="1"/>
  <c r="J39" i="13"/>
  <c r="M39" i="13" s="1"/>
  <c r="J38" i="13"/>
  <c r="M38" i="13"/>
  <c r="J37" i="13"/>
  <c r="M37" i="13" s="1"/>
  <c r="Z37" i="13" s="1"/>
  <c r="J36" i="13"/>
  <c r="J35" i="13"/>
  <c r="M35" i="13" s="1"/>
  <c r="Y35" i="13" s="1"/>
  <c r="J34" i="13"/>
  <c r="M34" i="13"/>
  <c r="Z34" i="13" s="1"/>
  <c r="J33" i="13"/>
  <c r="M33" i="13" s="1"/>
  <c r="J32" i="13"/>
  <c r="M32" i="13"/>
  <c r="J31" i="13"/>
  <c r="M31" i="13" s="1"/>
  <c r="J30" i="13"/>
  <c r="M30" i="13"/>
  <c r="J27" i="13"/>
  <c r="M27" i="13" s="1"/>
  <c r="H27" i="13"/>
  <c r="V27" i="13"/>
  <c r="J26" i="13"/>
  <c r="M26" i="13" s="1"/>
  <c r="J25" i="13"/>
  <c r="M25" i="13" s="1"/>
  <c r="J24" i="13"/>
  <c r="J23" i="13"/>
  <c r="M23" i="13" s="1"/>
  <c r="J22" i="13"/>
  <c r="M22" i="13" s="1"/>
  <c r="J21" i="13"/>
  <c r="M21" i="13" s="1"/>
  <c r="J20" i="13"/>
  <c r="M20" i="13" s="1"/>
  <c r="J18" i="13"/>
  <c r="M18" i="13" s="1"/>
  <c r="Z18" i="13" s="1"/>
  <c r="J17" i="13"/>
  <c r="M17" i="13" s="1"/>
  <c r="AB17" i="13" s="1"/>
  <c r="J16" i="13"/>
  <c r="M16" i="13" s="1"/>
  <c r="J15" i="13"/>
  <c r="M15" i="13" s="1"/>
  <c r="J14" i="13"/>
  <c r="M14" i="13" s="1"/>
  <c r="J13" i="13"/>
  <c r="M13" i="13" s="1"/>
  <c r="J12" i="13"/>
  <c r="M12" i="13" s="1"/>
  <c r="J11" i="13"/>
  <c r="M11" i="13" s="1"/>
  <c r="J10" i="13"/>
  <c r="M10" i="13" s="1"/>
  <c r="Y10" i="13" s="1"/>
  <c r="J9" i="13"/>
  <c r="M9" i="13" s="1"/>
  <c r="Y9" i="13"/>
  <c r="H9" i="13"/>
  <c r="V9" i="13"/>
  <c r="Z9" i="13" s="1"/>
  <c r="C10" i="5"/>
  <c r="D10" i="5" s="1"/>
  <c r="C12" i="5"/>
  <c r="D12" i="5" s="1"/>
  <c r="C13" i="5"/>
  <c r="D13" i="5" s="1"/>
  <c r="C15" i="5"/>
  <c r="D15" i="5" s="1"/>
  <c r="C16" i="5"/>
  <c r="D16" i="5" s="1"/>
  <c r="C17" i="5"/>
  <c r="D17" i="5" s="1"/>
  <c r="C18" i="5"/>
  <c r="D18" i="5" s="1"/>
  <c r="B11" i="6"/>
  <c r="B12" i="6"/>
  <c r="A69" i="13" s="1"/>
  <c r="B13" i="6"/>
  <c r="B11" i="7" s="1"/>
  <c r="B14" i="6"/>
  <c r="B15" i="6"/>
  <c r="A72" i="13" s="1"/>
  <c r="B16" i="6"/>
  <c r="B14" i="7" s="1"/>
  <c r="B17" i="6"/>
  <c r="A74" i="13" s="1"/>
  <c r="B18" i="6"/>
  <c r="B16" i="7"/>
  <c r="B19" i="6"/>
  <c r="B20" i="6"/>
  <c r="B21" i="6"/>
  <c r="B19" i="7" s="1"/>
  <c r="A78" i="13"/>
  <c r="B22" i="6"/>
  <c r="B20" i="7" s="1"/>
  <c r="B23" i="6"/>
  <c r="B21" i="7" s="1"/>
  <c r="E6" i="7"/>
  <c r="AX5" i="13" s="1"/>
  <c r="F6" i="7"/>
  <c r="G6" i="7"/>
  <c r="O27" i="13"/>
  <c r="T27" i="13" s="1"/>
  <c r="Q27" i="13"/>
  <c r="S27" i="13"/>
  <c r="Q6" i="7"/>
  <c r="P6" i="7"/>
  <c r="B79" i="13" s="1"/>
  <c r="O6" i="7"/>
  <c r="AD6" i="7" s="1"/>
  <c r="N6" i="7"/>
  <c r="M6" i="7"/>
  <c r="BF5" i="13" s="1"/>
  <c r="L6" i="7"/>
  <c r="K6" i="7"/>
  <c r="J6" i="7"/>
  <c r="Y6" i="7" s="1"/>
  <c r="I6" i="7"/>
  <c r="H6" i="7"/>
  <c r="BA5" i="13" s="1"/>
  <c r="H55" i="13"/>
  <c r="V55" i="13"/>
  <c r="H54" i="13"/>
  <c r="V54" i="13"/>
  <c r="H53" i="13"/>
  <c r="V53" i="13"/>
  <c r="Z53" i="13" s="1"/>
  <c r="H52" i="13"/>
  <c r="V52" i="13"/>
  <c r="H51" i="13"/>
  <c r="V51" i="13"/>
  <c r="H48" i="13"/>
  <c r="V48" i="13"/>
  <c r="Z48" i="13" s="1"/>
  <c r="H47" i="13"/>
  <c r="V47" i="13"/>
  <c r="H46" i="13"/>
  <c r="V46" i="13"/>
  <c r="H45" i="13"/>
  <c r="AB45" i="13" s="1"/>
  <c r="V45" i="13"/>
  <c r="H44" i="13"/>
  <c r="V44" i="13"/>
  <c r="H40" i="13"/>
  <c r="V40" i="13"/>
  <c r="H39" i="13"/>
  <c r="Z39" i="13" s="1"/>
  <c r="V39" i="13"/>
  <c r="H38" i="13"/>
  <c r="Z38" i="13" s="1"/>
  <c r="V38" i="13"/>
  <c r="H37" i="13"/>
  <c r="V37" i="13"/>
  <c r="H36" i="13"/>
  <c r="AB36" i="13" s="1"/>
  <c r="V36" i="13"/>
  <c r="H35" i="13"/>
  <c r="V35" i="13"/>
  <c r="H34" i="13"/>
  <c r="V34" i="13"/>
  <c r="H33" i="13"/>
  <c r="V33" i="13"/>
  <c r="H32" i="13"/>
  <c r="Y32" i="13" s="1"/>
  <c r="V32" i="13"/>
  <c r="H31" i="13"/>
  <c r="V31" i="13"/>
  <c r="H30" i="13"/>
  <c r="AB30" i="13" s="1"/>
  <c r="V30" i="13"/>
  <c r="H26" i="13"/>
  <c r="V26" i="13"/>
  <c r="H25" i="13"/>
  <c r="Y25" i="13" s="1"/>
  <c r="V25" i="13"/>
  <c r="H24" i="13"/>
  <c r="V24" i="13"/>
  <c r="H23" i="13"/>
  <c r="V23" i="13"/>
  <c r="H22" i="13"/>
  <c r="V22" i="13"/>
  <c r="H21" i="13"/>
  <c r="V21" i="13"/>
  <c r="H20" i="13"/>
  <c r="V20" i="13"/>
  <c r="H19" i="13"/>
  <c r="Z19" i="13" s="1"/>
  <c r="V19" i="13"/>
  <c r="H18" i="13"/>
  <c r="AB18" i="13" s="1"/>
  <c r="V18" i="13"/>
  <c r="H17" i="13"/>
  <c r="V17" i="13"/>
  <c r="H16" i="13"/>
  <c r="V16" i="13"/>
  <c r="H15" i="13"/>
  <c r="V15" i="13"/>
  <c r="H14" i="13"/>
  <c r="V14" i="13"/>
  <c r="H13" i="13"/>
  <c r="Z13" i="13" s="1"/>
  <c r="V13" i="13"/>
  <c r="H12" i="13"/>
  <c r="V12" i="13"/>
  <c r="H11" i="13"/>
  <c r="Y11" i="13" s="1"/>
  <c r="V11" i="13"/>
  <c r="V8" i="13"/>
  <c r="H7" i="13"/>
  <c r="V7" i="13"/>
  <c r="S9" i="13"/>
  <c r="Q9" i="13"/>
  <c r="O9" i="13"/>
  <c r="H10" i="13"/>
  <c r="O10" i="13"/>
  <c r="Q10" i="13"/>
  <c r="S10" i="13"/>
  <c r="V10" i="13"/>
  <c r="I67" i="13"/>
  <c r="I68" i="13"/>
  <c r="I66" i="13"/>
  <c r="H67" i="13"/>
  <c r="H68" i="13"/>
  <c r="H69" i="13"/>
  <c r="H70" i="13"/>
  <c r="H71" i="13"/>
  <c r="H72" i="13"/>
  <c r="H73" i="13"/>
  <c r="H74" i="13"/>
  <c r="H75" i="13"/>
  <c r="H76" i="13"/>
  <c r="H77" i="13"/>
  <c r="H78" i="13"/>
  <c r="H79" i="13"/>
  <c r="H66" i="13"/>
  <c r="G67" i="13"/>
  <c r="G68" i="13"/>
  <c r="G66" i="13"/>
  <c r="F67" i="13"/>
  <c r="F68" i="13"/>
  <c r="F69" i="13"/>
  <c r="F70" i="13"/>
  <c r="F66" i="13"/>
  <c r="E67" i="13"/>
  <c r="E68" i="13"/>
  <c r="E69" i="13"/>
  <c r="E70" i="13"/>
  <c r="E66" i="13"/>
  <c r="D67" i="13"/>
  <c r="D68" i="13"/>
  <c r="D69" i="13"/>
  <c r="D66" i="13"/>
  <c r="C67" i="13"/>
  <c r="C68" i="13"/>
  <c r="C66" i="13"/>
  <c r="B26" i="5"/>
  <c r="B23" i="5"/>
  <c r="AF21" i="7"/>
  <c r="AA8" i="7"/>
  <c r="AB8" i="7"/>
  <c r="AC8" i="7"/>
  <c r="AD8" i="7"/>
  <c r="AE8" i="7"/>
  <c r="AF8" i="7"/>
  <c r="AA9" i="7"/>
  <c r="AB9" i="7"/>
  <c r="AC9" i="7"/>
  <c r="AD9" i="7"/>
  <c r="AE9" i="7"/>
  <c r="AF9" i="7"/>
  <c r="AA10" i="7"/>
  <c r="AB10" i="7"/>
  <c r="AC10" i="7"/>
  <c r="AD10" i="7"/>
  <c r="AE10" i="7"/>
  <c r="AF10" i="7"/>
  <c r="AA11" i="7"/>
  <c r="AB11" i="7"/>
  <c r="AC11" i="7"/>
  <c r="AD11" i="7"/>
  <c r="AE11" i="7"/>
  <c r="AF11" i="7"/>
  <c r="AA12" i="7"/>
  <c r="AB12" i="7"/>
  <c r="AC12" i="7"/>
  <c r="AD12" i="7"/>
  <c r="AE12" i="7"/>
  <c r="AF12" i="7"/>
  <c r="AA13" i="7"/>
  <c r="AB13" i="7"/>
  <c r="AC13" i="7"/>
  <c r="AD13" i="7"/>
  <c r="AE13" i="7"/>
  <c r="AF13" i="7"/>
  <c r="AA14" i="7"/>
  <c r="AB14" i="7"/>
  <c r="AC14" i="7"/>
  <c r="AD14" i="7"/>
  <c r="AE14" i="7"/>
  <c r="AF14" i="7"/>
  <c r="AA15" i="7"/>
  <c r="AB15" i="7"/>
  <c r="AC15" i="7"/>
  <c r="AD15" i="7"/>
  <c r="AE15" i="7"/>
  <c r="AF15" i="7"/>
  <c r="AA16" i="7"/>
  <c r="AB16" i="7"/>
  <c r="AC16" i="7"/>
  <c r="AD16" i="7"/>
  <c r="AE16" i="7"/>
  <c r="AF16" i="7"/>
  <c r="AA17" i="7"/>
  <c r="AB17" i="7"/>
  <c r="AC17" i="7"/>
  <c r="AD17" i="7"/>
  <c r="AE17" i="7"/>
  <c r="AF17" i="7"/>
  <c r="AA18" i="7"/>
  <c r="AB18" i="7"/>
  <c r="AC18" i="7"/>
  <c r="AD18" i="7"/>
  <c r="AE18" i="7"/>
  <c r="AF18" i="7"/>
  <c r="AA19" i="7"/>
  <c r="AB19" i="7"/>
  <c r="AC19" i="7"/>
  <c r="AD19" i="7"/>
  <c r="AE19" i="7"/>
  <c r="AF19" i="7"/>
  <c r="AA20" i="7"/>
  <c r="AB20" i="7"/>
  <c r="AC20" i="7"/>
  <c r="AD20" i="7"/>
  <c r="AE20" i="7"/>
  <c r="AF20" i="7"/>
  <c r="AA21" i="7"/>
  <c r="AB21" i="7"/>
  <c r="AC21" i="7"/>
  <c r="AD21" i="7"/>
  <c r="AE21" i="7"/>
  <c r="AB7" i="7"/>
  <c r="AC7" i="7"/>
  <c r="AD7" i="7"/>
  <c r="AE7" i="7"/>
  <c r="AF7" i="7"/>
  <c r="U7" i="7"/>
  <c r="V7" i="7"/>
  <c r="W7" i="7"/>
  <c r="X7" i="7"/>
  <c r="Y7" i="7"/>
  <c r="Z7" i="7"/>
  <c r="AA7" i="7"/>
  <c r="S8" i="7"/>
  <c r="T8" i="7"/>
  <c r="U8" i="7"/>
  <c r="V8" i="7"/>
  <c r="W8" i="7"/>
  <c r="X8" i="7"/>
  <c r="Y8" i="7"/>
  <c r="Z8" i="7"/>
  <c r="S9" i="7"/>
  <c r="T9" i="7"/>
  <c r="U9" i="7"/>
  <c r="V9" i="7"/>
  <c r="W9" i="7"/>
  <c r="X9" i="7"/>
  <c r="Y9" i="7"/>
  <c r="Z9" i="7"/>
  <c r="S10" i="7"/>
  <c r="T10" i="7"/>
  <c r="U10" i="7"/>
  <c r="V10" i="7"/>
  <c r="W10" i="7"/>
  <c r="X10" i="7"/>
  <c r="Y10" i="7"/>
  <c r="Z10" i="7"/>
  <c r="S11" i="7"/>
  <c r="T11" i="7"/>
  <c r="U11" i="7"/>
  <c r="V11" i="7"/>
  <c r="W11" i="7"/>
  <c r="X11" i="7"/>
  <c r="Y11" i="7"/>
  <c r="Z11" i="7"/>
  <c r="S12" i="7"/>
  <c r="T12" i="7"/>
  <c r="U12" i="7"/>
  <c r="V12" i="7"/>
  <c r="W12" i="7"/>
  <c r="X12" i="7"/>
  <c r="Y12" i="7"/>
  <c r="Z12" i="7"/>
  <c r="S13" i="7"/>
  <c r="T13" i="7"/>
  <c r="U13" i="7"/>
  <c r="V13" i="7"/>
  <c r="W13" i="7"/>
  <c r="X13" i="7"/>
  <c r="Y13" i="7"/>
  <c r="Z13" i="7"/>
  <c r="S14" i="7"/>
  <c r="T14" i="7"/>
  <c r="U14" i="7"/>
  <c r="V14" i="7"/>
  <c r="W14" i="7"/>
  <c r="X14" i="7"/>
  <c r="Y14" i="7"/>
  <c r="Z14" i="7"/>
  <c r="S15" i="7"/>
  <c r="T15" i="7"/>
  <c r="U15" i="7"/>
  <c r="V15" i="7"/>
  <c r="W15" i="7"/>
  <c r="X15" i="7"/>
  <c r="Y15" i="7"/>
  <c r="Z15" i="7"/>
  <c r="S16" i="7"/>
  <c r="T16" i="7"/>
  <c r="U16" i="7"/>
  <c r="V16" i="7"/>
  <c r="W16" i="7"/>
  <c r="X16" i="7"/>
  <c r="Y16" i="7"/>
  <c r="Z16" i="7"/>
  <c r="S17" i="7"/>
  <c r="T17" i="7"/>
  <c r="U17" i="7"/>
  <c r="V17" i="7"/>
  <c r="W17" i="7"/>
  <c r="X17" i="7"/>
  <c r="Y17" i="7"/>
  <c r="Z17" i="7"/>
  <c r="S18" i="7"/>
  <c r="T18" i="7"/>
  <c r="U18" i="7"/>
  <c r="V18" i="7"/>
  <c r="W18" i="7"/>
  <c r="X18" i="7"/>
  <c r="Y18" i="7"/>
  <c r="Z18" i="7"/>
  <c r="S19" i="7"/>
  <c r="T19" i="7"/>
  <c r="U19" i="7"/>
  <c r="V19" i="7"/>
  <c r="W19" i="7"/>
  <c r="X19" i="7"/>
  <c r="Y19" i="7"/>
  <c r="Z19" i="7"/>
  <c r="S20" i="7"/>
  <c r="T20" i="7"/>
  <c r="U20" i="7"/>
  <c r="V20" i="7"/>
  <c r="W20" i="7"/>
  <c r="X20" i="7"/>
  <c r="Y20" i="7"/>
  <c r="Z20" i="7"/>
  <c r="S21" i="7"/>
  <c r="T21" i="7"/>
  <c r="U21" i="7"/>
  <c r="V21" i="7"/>
  <c r="W21" i="7"/>
  <c r="X21" i="7"/>
  <c r="Y21" i="7"/>
  <c r="Z21" i="7"/>
  <c r="R8" i="7"/>
  <c r="R9" i="7"/>
  <c r="R10" i="7"/>
  <c r="R11" i="7"/>
  <c r="R12" i="7"/>
  <c r="R13" i="7"/>
  <c r="R14" i="7"/>
  <c r="R15" i="7"/>
  <c r="R16" i="7"/>
  <c r="R17" i="7"/>
  <c r="R18" i="7"/>
  <c r="R19" i="7"/>
  <c r="R20" i="7"/>
  <c r="R21" i="7"/>
  <c r="H19" i="6"/>
  <c r="I19" i="6"/>
  <c r="J19" i="6"/>
  <c r="H20" i="6"/>
  <c r="I20" i="6"/>
  <c r="J20" i="6"/>
  <c r="H21" i="6"/>
  <c r="I21" i="6"/>
  <c r="J21" i="6"/>
  <c r="H22" i="6"/>
  <c r="D22" i="6"/>
  <c r="K22" i="6" s="1"/>
  <c r="I22" i="6"/>
  <c r="J22" i="6"/>
  <c r="M22" i="6" s="1"/>
  <c r="H23" i="6"/>
  <c r="D23" i="6"/>
  <c r="I23" i="6"/>
  <c r="J23" i="6"/>
  <c r="H10" i="6"/>
  <c r="I10" i="6"/>
  <c r="J10" i="6"/>
  <c r="H11" i="6"/>
  <c r="I11" i="6"/>
  <c r="J11" i="6"/>
  <c r="H12" i="6"/>
  <c r="I12" i="6"/>
  <c r="L12" i="6" s="1"/>
  <c r="J12" i="6"/>
  <c r="H13" i="6"/>
  <c r="I13" i="6"/>
  <c r="J13" i="6"/>
  <c r="M13" i="6" s="1"/>
  <c r="H14" i="6"/>
  <c r="I14" i="6"/>
  <c r="J14" i="6"/>
  <c r="D14" i="6"/>
  <c r="L14" i="6" s="1"/>
  <c r="H15" i="6"/>
  <c r="I15" i="6"/>
  <c r="J15" i="6"/>
  <c r="M15" i="6" s="1"/>
  <c r="H16" i="6"/>
  <c r="D16" i="6"/>
  <c r="K16" i="6" s="1"/>
  <c r="I16" i="6"/>
  <c r="J16" i="6"/>
  <c r="H17" i="6"/>
  <c r="I17" i="6"/>
  <c r="J17" i="6"/>
  <c r="H18" i="6"/>
  <c r="I18" i="6"/>
  <c r="J18" i="6"/>
  <c r="J9" i="6"/>
  <c r="H9" i="6"/>
  <c r="I9" i="6"/>
  <c r="S55" i="13"/>
  <c r="Q55" i="13"/>
  <c r="O55" i="13"/>
  <c r="S54" i="13"/>
  <c r="Q54" i="13"/>
  <c r="O54" i="13"/>
  <c r="S53" i="13"/>
  <c r="Q53" i="13"/>
  <c r="O53" i="13"/>
  <c r="S52" i="13"/>
  <c r="O52" i="13"/>
  <c r="T52" i="13" s="1"/>
  <c r="Q52" i="13"/>
  <c r="S51" i="13"/>
  <c r="Q51" i="13"/>
  <c r="O51" i="13"/>
  <c r="T51" i="13" s="1"/>
  <c r="S48" i="13"/>
  <c r="Q48" i="13"/>
  <c r="O48" i="13"/>
  <c r="S47" i="13"/>
  <c r="Q47" i="13"/>
  <c r="O47" i="13"/>
  <c r="S46" i="13"/>
  <c r="Q46" i="13"/>
  <c r="T46" i="13" s="1"/>
  <c r="O46" i="13"/>
  <c r="S45" i="13"/>
  <c r="Q45" i="13"/>
  <c r="T45" i="13"/>
  <c r="AA45" i="13" s="1"/>
  <c r="O45" i="13"/>
  <c r="S44" i="13"/>
  <c r="Q44" i="13"/>
  <c r="T44" i="13"/>
  <c r="O44" i="13"/>
  <c r="S43" i="13"/>
  <c r="Q43" i="13"/>
  <c r="O43" i="13"/>
  <c r="T43" i="13" s="1"/>
  <c r="AA43" i="13" s="1"/>
  <c r="S40" i="13"/>
  <c r="Q40" i="13"/>
  <c r="O40" i="13"/>
  <c r="S39" i="13"/>
  <c r="Q39" i="13"/>
  <c r="O39" i="13"/>
  <c r="S38" i="13"/>
  <c r="Q38" i="13"/>
  <c r="T38" i="13" s="1"/>
  <c r="AA38" i="13" s="1"/>
  <c r="O38" i="13"/>
  <c r="S37" i="13"/>
  <c r="Q37" i="13"/>
  <c r="O37" i="13"/>
  <c r="T37" i="13" s="1"/>
  <c r="S36" i="13"/>
  <c r="O36" i="13"/>
  <c r="Q36" i="13"/>
  <c r="M36" i="13"/>
  <c r="S35" i="13"/>
  <c r="Q35" i="13"/>
  <c r="O35" i="13"/>
  <c r="S34" i="13"/>
  <c r="Q34" i="13"/>
  <c r="O34" i="13"/>
  <c r="S33" i="13"/>
  <c r="Q33" i="13"/>
  <c r="T33" i="13" s="1"/>
  <c r="O33" i="13"/>
  <c r="S32" i="13"/>
  <c r="O32" i="13"/>
  <c r="T32" i="13" s="1"/>
  <c r="AA32" i="13" s="1"/>
  <c r="Q32" i="13"/>
  <c r="S31" i="13"/>
  <c r="Q31" i="13"/>
  <c r="O31" i="13"/>
  <c r="T31" i="13" s="1"/>
  <c r="S30" i="13"/>
  <c r="Q30" i="13"/>
  <c r="O30" i="13"/>
  <c r="S26" i="13"/>
  <c r="T26" i="13" s="1"/>
  <c r="Q26" i="13"/>
  <c r="O26" i="13"/>
  <c r="S25" i="13"/>
  <c r="Q25" i="13"/>
  <c r="O25" i="13"/>
  <c r="S24" i="13"/>
  <c r="Q24" i="13"/>
  <c r="O24" i="13"/>
  <c r="T24" i="13" s="1"/>
  <c r="AA24" i="13" s="1"/>
  <c r="S23" i="13"/>
  <c r="Q23" i="13"/>
  <c r="O23" i="13"/>
  <c r="S22" i="13"/>
  <c r="Q22" i="13"/>
  <c r="O22" i="13"/>
  <c r="S21" i="13"/>
  <c r="Q21" i="13"/>
  <c r="O21" i="13"/>
  <c r="S20" i="13"/>
  <c r="Q20" i="13"/>
  <c r="O20" i="13"/>
  <c r="S18" i="13"/>
  <c r="Q18" i="13"/>
  <c r="O18" i="13"/>
  <c r="S17" i="13"/>
  <c r="T17" i="13" s="1"/>
  <c r="Q17" i="13"/>
  <c r="O17" i="13"/>
  <c r="S16" i="13"/>
  <c r="Q16" i="13"/>
  <c r="O16" i="13"/>
  <c r="S15" i="13"/>
  <c r="Q15" i="13"/>
  <c r="O15" i="13"/>
  <c r="T15" i="13" s="1"/>
  <c r="S14" i="13"/>
  <c r="Q14" i="13"/>
  <c r="O14" i="13"/>
  <c r="S13" i="13"/>
  <c r="O13" i="13"/>
  <c r="T13" i="13" s="1"/>
  <c r="Q13" i="13"/>
  <c r="S12" i="13"/>
  <c r="T12" i="13" s="1"/>
  <c r="Q12" i="13"/>
  <c r="O12" i="13"/>
  <c r="S11" i="13"/>
  <c r="Q11" i="13"/>
  <c r="O11" i="13"/>
  <c r="S7" i="13"/>
  <c r="Q7" i="13"/>
  <c r="O7" i="13"/>
  <c r="T7" i="13" s="1"/>
  <c r="D9" i="11"/>
  <c r="D10" i="11"/>
  <c r="D3" i="11"/>
  <c r="D4" i="11"/>
  <c r="D7" i="11"/>
  <c r="D8" i="11"/>
  <c r="D2" i="11"/>
  <c r="C31" i="9"/>
  <c r="B2" i="10"/>
  <c r="B4" i="10"/>
  <c r="B3" i="10"/>
  <c r="J7" i="13" s="1"/>
  <c r="M7" i="13" s="1"/>
  <c r="D10" i="6"/>
  <c r="K10" i="6" s="1"/>
  <c r="D12" i="6"/>
  <c r="M12" i="6" s="1"/>
  <c r="D18" i="6"/>
  <c r="D20" i="6"/>
  <c r="D21" i="6"/>
  <c r="L21" i="6" s="1"/>
  <c r="D11" i="6"/>
  <c r="D15" i="6"/>
  <c r="D17" i="6"/>
  <c r="D13" i="6"/>
  <c r="K13" i="6"/>
  <c r="D19" i="6"/>
  <c r="L19" i="6" s="1"/>
  <c r="M19" i="6"/>
  <c r="D9" i="6"/>
  <c r="M46" i="13"/>
  <c r="X46" i="13" s="1"/>
  <c r="V17" i="12"/>
  <c r="Z44" i="12"/>
  <c r="AL54" i="12"/>
  <c r="AD29" i="12"/>
  <c r="V29" i="12"/>
  <c r="J26" i="12"/>
  <c r="R55" i="12"/>
  <c r="AD44" i="12"/>
  <c r="AH13" i="12"/>
  <c r="AH29" i="12"/>
  <c r="R48" i="12"/>
  <c r="Z55" i="12"/>
  <c r="J29" i="12"/>
  <c r="N55" i="12"/>
  <c r="AH18" i="12"/>
  <c r="AL55" i="12"/>
  <c r="AP55" i="12"/>
  <c r="Z15" i="12"/>
  <c r="J23" i="12"/>
  <c r="AP27" i="12"/>
  <c r="AD31" i="12"/>
  <c r="Z31" i="12"/>
  <c r="J31" i="12"/>
  <c r="R31" i="12"/>
  <c r="V39" i="12"/>
  <c r="J39" i="12"/>
  <c r="AP43" i="12"/>
  <c r="V53" i="12"/>
  <c r="N53" i="12"/>
  <c r="R53" i="12"/>
  <c r="AH53" i="12"/>
  <c r="F27" i="12"/>
  <c r="Z56" i="12"/>
  <c r="AL23" i="12"/>
  <c r="F15" i="12"/>
  <c r="AH56" i="12"/>
  <c r="AL56" i="12"/>
  <c r="V56" i="12"/>
  <c r="N15" i="12"/>
  <c r="R56" i="12"/>
  <c r="J53" i="12"/>
  <c r="F41" i="12"/>
  <c r="F54" i="12"/>
  <c r="N44" i="12"/>
  <c r="R13" i="12"/>
  <c r="R29" i="12"/>
  <c r="V18" i="12"/>
  <c r="Z37" i="12"/>
  <c r="AP29" i="12"/>
  <c r="F13" i="12"/>
  <c r="J44" i="12"/>
  <c r="N37" i="12"/>
  <c r="N41" i="12"/>
  <c r="M24" i="13"/>
  <c r="M55" i="13"/>
  <c r="X55" i="13" s="1"/>
  <c r="L13" i="6"/>
  <c r="A79" i="13"/>
  <c r="AR5" i="13"/>
  <c r="BG5" i="13"/>
  <c r="AJ5" i="13"/>
  <c r="U6" i="7"/>
  <c r="G47" i="12"/>
  <c r="F32" i="12"/>
  <c r="AQ11" i="12"/>
  <c r="AQ10" i="12"/>
  <c r="K47" i="12"/>
  <c r="AQ9" i="12"/>
  <c r="G11" i="12"/>
  <c r="AP42" i="12"/>
  <c r="AD54" i="12"/>
  <c r="V34" i="12"/>
  <c r="V54" i="12"/>
  <c r="N54" i="12"/>
  <c r="Z16" i="12"/>
  <c r="V21" i="12"/>
  <c r="F35" i="12"/>
  <c r="AP35" i="12"/>
  <c r="AH35" i="12"/>
  <c r="J35" i="12"/>
  <c r="AD35" i="12"/>
  <c r="AU5" i="13"/>
  <c r="B80" i="13"/>
  <c r="AP22" i="12"/>
  <c r="AL26" i="12"/>
  <c r="N26" i="12"/>
  <c r="AD26" i="12"/>
  <c r="Z26" i="12"/>
  <c r="F23" i="12"/>
  <c r="N22" i="12"/>
  <c r="L15" i="6"/>
  <c r="B74" i="13"/>
  <c r="K15" i="6"/>
  <c r="M20" i="6"/>
  <c r="R34" i="12"/>
  <c r="J34" i="12"/>
  <c r="AH34" i="12"/>
  <c r="Z34" i="12"/>
  <c r="AL34" i="12"/>
  <c r="N34" i="12"/>
  <c r="A80" i="13"/>
  <c r="AD13" i="12"/>
  <c r="J13" i="12"/>
  <c r="N13" i="12"/>
  <c r="R23" i="12"/>
  <c r="N23" i="12"/>
  <c r="V32" i="12"/>
  <c r="AP37" i="12"/>
  <c r="AL48" i="12"/>
  <c r="AP5" i="13"/>
  <c r="B15" i="7"/>
  <c r="AH38" i="12"/>
  <c r="N38" i="12"/>
  <c r="R50" i="12"/>
  <c r="V50" i="12"/>
  <c r="AL50" i="12"/>
  <c r="AH50" i="12"/>
  <c r="AP50" i="12"/>
  <c r="N11" i="12"/>
  <c r="F11" i="12"/>
  <c r="V11" i="12"/>
  <c r="AP11" i="12"/>
  <c r="AD15" i="12"/>
  <c r="J15" i="12"/>
  <c r="AL15" i="12"/>
  <c r="AH15" i="12"/>
  <c r="Z18" i="12"/>
  <c r="BC5" i="13"/>
  <c r="V23" i="12"/>
  <c r="AD23" i="12"/>
  <c r="AH23" i="12"/>
  <c r="AH27" i="12"/>
  <c r="V27" i="12"/>
  <c r="AP32" i="12"/>
  <c r="R32" i="12"/>
  <c r="AD32" i="12"/>
  <c r="V48" i="12"/>
  <c r="J48" i="12"/>
  <c r="Z38" i="12"/>
  <c r="F50" i="12"/>
  <c r="V16" i="12"/>
  <c r="F16" i="12"/>
  <c r="J38" i="12"/>
  <c r="F17" i="12"/>
  <c r="F18" i="12"/>
  <c r="J17" i="12"/>
  <c r="AH17" i="12"/>
  <c r="AD11" i="12"/>
  <c r="AP18" i="12"/>
  <c r="F42" i="12"/>
  <c r="AL42" i="12"/>
  <c r="J42" i="12"/>
  <c r="Z42" i="12"/>
  <c r="N42" i="12"/>
  <c r="AH42" i="12"/>
  <c r="AD42" i="12"/>
  <c r="R42" i="12"/>
  <c r="R16" i="12"/>
  <c r="AL16" i="12"/>
  <c r="AH16" i="12"/>
  <c r="AD17" i="12"/>
  <c r="Z17" i="12"/>
  <c r="N17" i="12"/>
  <c r="F22" i="12"/>
  <c r="AD22" i="12"/>
  <c r="AH39" i="12"/>
  <c r="R39" i="12"/>
  <c r="F39" i="12"/>
  <c r="AL39" i="12"/>
  <c r="N39" i="12"/>
  <c r="Z39" i="12"/>
  <c r="AP39" i="12"/>
  <c r="R44" i="12"/>
  <c r="AL44" i="12"/>
  <c r="F44" i="12"/>
  <c r="V44" i="12"/>
  <c r="AF6" i="7"/>
  <c r="BJ5" i="13"/>
  <c r="AH37" i="12"/>
  <c r="V41" i="12"/>
  <c r="Z41" i="12"/>
  <c r="A66" i="13"/>
  <c r="Z50" i="12"/>
  <c r="J16" i="12"/>
  <c r="N50" i="12"/>
  <c r="N16" i="12"/>
  <c r="AP17" i="12"/>
  <c r="AD39" i="12"/>
  <c r="R15" i="12"/>
  <c r="J18" i="12"/>
  <c r="AB43" i="13"/>
  <c r="R19" i="12"/>
  <c r="F19" i="12"/>
  <c r="V19" i="12"/>
  <c r="J19" i="12"/>
  <c r="AD19" i="12"/>
  <c r="R28" i="12"/>
  <c r="AD28" i="12"/>
  <c r="Z28" i="12"/>
  <c r="N28" i="12"/>
  <c r="K12" i="6"/>
  <c r="BH5" i="13"/>
  <c r="A75" i="13"/>
  <c r="AB40" i="13"/>
  <c r="Y36" i="13"/>
  <c r="B70" i="13"/>
  <c r="AK5" i="13"/>
  <c r="X52" i="13"/>
  <c r="J45" i="12"/>
  <c r="V45" i="12"/>
  <c r="F45" i="12"/>
  <c r="R45" i="12"/>
  <c r="AC6" i="7"/>
  <c r="B77" i="13"/>
  <c r="AY5" i="13"/>
  <c r="B69" i="13"/>
  <c r="Z29" i="12"/>
  <c r="F29" i="12"/>
  <c r="N29" i="12"/>
  <c r="AL29" i="12"/>
  <c r="V31" i="12"/>
  <c r="AP31" i="12"/>
  <c r="F31" i="12"/>
  <c r="AL31" i="12"/>
  <c r="AH31" i="12"/>
  <c r="N31" i="12"/>
  <c r="F34" i="12"/>
  <c r="AP34" i="12"/>
  <c r="AL11" i="12"/>
  <c r="Z11" i="12"/>
  <c r="R11" i="12"/>
  <c r="J11" i="12"/>
  <c r="AH11" i="12"/>
  <c r="AD27" i="12"/>
  <c r="J27" i="12"/>
  <c r="N27" i="12"/>
  <c r="AL27" i="12"/>
  <c r="R27" i="12"/>
  <c r="Z27" i="12"/>
  <c r="V46" i="12"/>
  <c r="T16" i="13"/>
  <c r="AA16" i="13" s="1"/>
  <c r="M21" i="6"/>
  <c r="X11" i="13"/>
  <c r="Y16" i="13"/>
  <c r="AB25" i="13"/>
  <c r="T40" i="13"/>
  <c r="AS5" i="13"/>
  <c r="J37" i="12"/>
  <c r="Z22" i="12"/>
  <c r="AD48" i="12"/>
  <c r="N48" i="12"/>
  <c r="Z32" i="12"/>
  <c r="Z13" i="12"/>
  <c r="F37" i="12"/>
  <c r="V26" i="12"/>
  <c r="AH26" i="12"/>
  <c r="N21" i="12"/>
  <c r="R21" i="12"/>
  <c r="B13" i="7"/>
  <c r="R26" i="12"/>
  <c r="F55" i="12"/>
  <c r="AH55" i="12"/>
  <c r="R41" i="12"/>
  <c r="J55" i="12"/>
  <c r="F56" i="12"/>
  <c r="N56" i="12"/>
  <c r="J56" i="12"/>
  <c r="AP53" i="12"/>
  <c r="AD37" i="12"/>
  <c r="V37" i="12"/>
  <c r="Z48" i="12"/>
  <c r="T25" i="13"/>
  <c r="AA25" i="13" s="1"/>
  <c r="T9" i="13"/>
  <c r="AA9" i="13" s="1"/>
  <c r="AH33" i="12"/>
  <c r="AD53" i="12"/>
  <c r="AP54" i="12"/>
  <c r="AD55" i="12"/>
  <c r="AP56" i="12"/>
  <c r="AB52" i="13"/>
  <c r="AH14" i="12"/>
  <c r="V33" i="12"/>
  <c r="R37" i="12"/>
  <c r="AL22" i="12"/>
  <c r="R22" i="12"/>
  <c r="AH48" i="12"/>
  <c r="AL32" i="12"/>
  <c r="AH32" i="12"/>
  <c r="AL13" i="12"/>
  <c r="F26" i="12"/>
  <c r="AH21" i="12"/>
  <c r="J54" i="12"/>
  <c r="AH54" i="12"/>
  <c r="Z54" i="12"/>
  <c r="AP13" i="12"/>
  <c r="Z53" i="12"/>
  <c r="AL53" i="12"/>
  <c r="AP48" i="12"/>
  <c r="AA12" i="13"/>
  <c r="T19" i="13"/>
  <c r="AB9" i="13"/>
  <c r="X39" i="13"/>
  <c r="Y39" i="13"/>
  <c r="Z12" i="12"/>
  <c r="AP12" i="12"/>
  <c r="AH12" i="12"/>
  <c r="AD12" i="12"/>
  <c r="AL12" i="12"/>
  <c r="N12" i="12"/>
  <c r="J12" i="12"/>
  <c r="V12" i="12"/>
  <c r="Z20" i="12"/>
  <c r="V20" i="12"/>
  <c r="R20" i="12"/>
  <c r="AD20" i="12"/>
  <c r="J20" i="12"/>
  <c r="AL20" i="12"/>
  <c r="AP20" i="12"/>
  <c r="AH20" i="12"/>
  <c r="N20" i="12"/>
  <c r="F20" i="12"/>
  <c r="AD25" i="12"/>
  <c r="Z25" i="12"/>
  <c r="R25" i="12"/>
  <c r="J25" i="12"/>
  <c r="AL25" i="12"/>
  <c r="N25" i="12"/>
  <c r="F25" i="12"/>
  <c r="V25" i="12"/>
  <c r="AH25" i="12"/>
  <c r="AP25" i="12"/>
  <c r="Z36" i="12"/>
  <c r="AP36" i="12"/>
  <c r="AL36" i="12"/>
  <c r="N36" i="12"/>
  <c r="J36" i="12"/>
  <c r="F36" i="12"/>
  <c r="AD36" i="12"/>
  <c r="V36" i="12"/>
  <c r="AH36" i="12"/>
  <c r="R40" i="12"/>
  <c r="AL47" i="12"/>
  <c r="R47" i="12"/>
  <c r="AH47" i="12"/>
  <c r="N47" i="12"/>
  <c r="AP47" i="12"/>
  <c r="V47" i="12"/>
  <c r="AD47" i="12"/>
  <c r="Z47" i="12"/>
  <c r="J47" i="12"/>
  <c r="F47" i="12"/>
  <c r="AH52" i="12"/>
  <c r="N52" i="12"/>
  <c r="AP52" i="12"/>
  <c r="AL52" i="12"/>
  <c r="V52" i="12"/>
  <c r="AD52" i="12"/>
  <c r="R52" i="12"/>
  <c r="J52" i="12"/>
  <c r="Z52" i="12"/>
  <c r="F52" i="12"/>
  <c r="AG5" i="13"/>
  <c r="R6" i="7"/>
  <c r="AV5" i="13"/>
  <c r="B66" i="13"/>
  <c r="R36" i="12"/>
  <c r="Z46" i="13"/>
  <c r="Y12" i="13"/>
  <c r="AB12" i="13"/>
  <c r="X10" i="13"/>
  <c r="AB10" i="13"/>
  <c r="X45" i="13"/>
  <c r="Y45" i="13"/>
  <c r="Z45" i="13"/>
  <c r="X30" i="13"/>
  <c r="W6" i="7"/>
  <c r="AA6" i="7"/>
  <c r="BE5" i="13"/>
  <c r="B75" i="13"/>
  <c r="B68" i="13"/>
  <c r="AI5" i="13"/>
  <c r="Z22" i="13"/>
  <c r="Y22" i="13"/>
  <c r="Y53" i="13"/>
  <c r="X53" i="13"/>
  <c r="T14" i="13"/>
  <c r="X21" i="13"/>
  <c r="Y21" i="13"/>
  <c r="Y37" i="13"/>
  <c r="AB37" i="13"/>
  <c r="Z30" i="13"/>
  <c r="Y43" i="13"/>
  <c r="Z43" i="13"/>
  <c r="X9" i="13"/>
  <c r="B10" i="7" l="1"/>
  <c r="AO23" i="13" s="1"/>
  <c r="AP10" i="12"/>
  <c r="AD10" i="12"/>
  <c r="Z27" i="13"/>
  <c r="AB27" i="13"/>
  <c r="X27" i="13"/>
  <c r="Y27" i="13"/>
  <c r="AA27" i="13"/>
  <c r="AA26" i="13"/>
  <c r="X26" i="13"/>
  <c r="AB26" i="13"/>
  <c r="Y26" i="13"/>
  <c r="Z26" i="13"/>
  <c r="Z47" i="13"/>
  <c r="AB47" i="13"/>
  <c r="X47" i="13"/>
  <c r="Y47" i="13"/>
  <c r="Y20" i="13"/>
  <c r="X20" i="13"/>
  <c r="AB20" i="13"/>
  <c r="Z20" i="13"/>
  <c r="AA14" i="13"/>
  <c r="X14" i="13"/>
  <c r="Y14" i="13"/>
  <c r="X51" i="13"/>
  <c r="Z51" i="13"/>
  <c r="Y51" i="13"/>
  <c r="AB51" i="13"/>
  <c r="Y54" i="13"/>
  <c r="AA54" i="13"/>
  <c r="X54" i="13"/>
  <c r="Z23" i="13"/>
  <c r="X23" i="13"/>
  <c r="Y23" i="13"/>
  <c r="AB23" i="13"/>
  <c r="AB33" i="13"/>
  <c r="Z33" i="13"/>
  <c r="Y33" i="13"/>
  <c r="X33" i="13"/>
  <c r="AB15" i="13"/>
  <c r="Z15" i="13"/>
  <c r="Y15" i="13"/>
  <c r="AH10" i="12"/>
  <c r="Z32" i="13"/>
  <c r="AA17" i="13"/>
  <c r="AP24" i="12"/>
  <c r="AL5" i="13"/>
  <c r="AL33" i="12"/>
  <c r="X35" i="13"/>
  <c r="F46" i="12"/>
  <c r="Y38" i="13"/>
  <c r="AP28" i="12"/>
  <c r="R24" i="12"/>
  <c r="AD18" i="12"/>
  <c r="AD14" i="12"/>
  <c r="N35" i="12"/>
  <c r="AD24" i="12"/>
  <c r="T11" i="13"/>
  <c r="AA11" i="13" s="1"/>
  <c r="M14" i="6"/>
  <c r="Y30" i="13"/>
  <c r="V10" i="12"/>
  <c r="AB34" i="13"/>
  <c r="Y44" i="13"/>
  <c r="AA15" i="13"/>
  <c r="AB44" i="13"/>
  <c r="Y40" i="13"/>
  <c r="Z44" i="13"/>
  <c r="N40" i="12"/>
  <c r="AB39" i="13"/>
  <c r="R14" i="12"/>
  <c r="AL14" i="12"/>
  <c r="AB11" i="13"/>
  <c r="Z46" i="12"/>
  <c r="AP19" i="12"/>
  <c r="V24" i="12"/>
  <c r="AL18" i="12"/>
  <c r="Z35" i="12"/>
  <c r="B73" i="13"/>
  <c r="L11" i="6"/>
  <c r="T35" i="13"/>
  <c r="AA35" i="13" s="1"/>
  <c r="T54" i="13"/>
  <c r="J10" i="12"/>
  <c r="Y18" i="13"/>
  <c r="B71" i="13"/>
  <c r="AL40" i="12"/>
  <c r="J14" i="12"/>
  <c r="Z11" i="13"/>
  <c r="Z40" i="13"/>
  <c r="Z19" i="12"/>
  <c r="AP46" i="12"/>
  <c r="N24" i="12"/>
  <c r="R35" i="12"/>
  <c r="AN5" i="13"/>
  <c r="K14" i="6"/>
  <c r="AB6" i="7"/>
  <c r="T6" i="7"/>
  <c r="N19" i="12"/>
  <c r="AL10" i="12"/>
  <c r="Z17" i="13"/>
  <c r="X32" i="13"/>
  <c r="Z10" i="12"/>
  <c r="J24" i="12"/>
  <c r="AA51" i="13"/>
  <c r="Z36" i="13"/>
  <c r="J40" i="12"/>
  <c r="AH40" i="12"/>
  <c r="N33" i="12"/>
  <c r="F14" i="12"/>
  <c r="Z25" i="13"/>
  <c r="B76" i="13"/>
  <c r="AL19" i="12"/>
  <c r="F24" i="12"/>
  <c r="K19" i="6"/>
  <c r="M10" i="6"/>
  <c r="T21" i="13"/>
  <c r="AA21" i="13" s="1"/>
  <c r="T55" i="13"/>
  <c r="M16" i="6"/>
  <c r="AB16" i="13"/>
  <c r="AB22" i="13"/>
  <c r="X15" i="13"/>
  <c r="AH9" i="12"/>
  <c r="AP40" i="12"/>
  <c r="F40" i="12"/>
  <c r="AA44" i="13"/>
  <c r="AE6" i="7"/>
  <c r="A70" i="13"/>
  <c r="AQ5" i="13"/>
  <c r="A73" i="13"/>
  <c r="L16" i="6"/>
  <c r="M23" i="6"/>
  <c r="Y46" i="13"/>
  <c r="B78" i="13"/>
  <c r="X25" i="13"/>
  <c r="AB53" i="13"/>
  <c r="X16" i="13"/>
  <c r="N10" i="12"/>
  <c r="X34" i="13"/>
  <c r="AD40" i="12"/>
  <c r="Z10" i="13"/>
  <c r="V40" i="12"/>
  <c r="V14" i="12"/>
  <c r="AT5" i="13"/>
  <c r="X43" i="13"/>
  <c r="AA46" i="13"/>
  <c r="BI5" i="13"/>
  <c r="AB32" i="13"/>
  <c r="Y24" i="13"/>
  <c r="N18" i="12"/>
  <c r="L22" i="6"/>
  <c r="AL28" i="12"/>
  <c r="Z24" i="12"/>
  <c r="AB46" i="13"/>
  <c r="Y34" i="13"/>
  <c r="Z14" i="12"/>
  <c r="Y55" i="13"/>
  <c r="AL24" i="12"/>
  <c r="V35" i="12"/>
  <c r="T10" i="13"/>
  <c r="AA10" i="13" s="1"/>
  <c r="R10" i="12"/>
  <c r="Y8" i="13"/>
  <c r="AA8" i="13"/>
  <c r="Z7" i="13"/>
  <c r="AA7" i="13"/>
  <c r="X7" i="13"/>
  <c r="AB7" i="13"/>
  <c r="Y7" i="13"/>
  <c r="J9" i="12"/>
  <c r="N9" i="12"/>
  <c r="Z9" i="12"/>
  <c r="AD9" i="12"/>
  <c r="AP9" i="12"/>
  <c r="V9" i="12"/>
  <c r="R9" i="12"/>
  <c r="F9" i="12"/>
  <c r="AL9" i="12"/>
  <c r="B37" i="5"/>
  <c r="B38" i="5" s="1"/>
  <c r="W24" i="13" s="1"/>
  <c r="L10" i="6"/>
  <c r="M11" i="6"/>
  <c r="K11" i="6"/>
  <c r="B67" i="13"/>
  <c r="AW5" i="13"/>
  <c r="S6" i="7"/>
  <c r="A68" i="13"/>
  <c r="B9" i="7"/>
  <c r="B8" i="7"/>
  <c r="A67" i="13"/>
  <c r="BL3" i="13"/>
  <c r="AK37" i="13"/>
  <c r="AZ37" i="13" s="1"/>
  <c r="AI38" i="13"/>
  <c r="AX38" i="13" s="1"/>
  <c r="AG43" i="13"/>
  <c r="AV43" i="13" s="1"/>
  <c r="AI33" i="13"/>
  <c r="AX33" i="13" s="1"/>
  <c r="AS34" i="13"/>
  <c r="BH34" i="13" s="1"/>
  <c r="AT40" i="13"/>
  <c r="BI40" i="13" s="1"/>
  <c r="AQ30" i="13"/>
  <c r="BF30" i="13" s="1"/>
  <c r="AS47" i="13"/>
  <c r="BH47" i="13" s="1"/>
  <c r="AR18" i="13"/>
  <c r="BG18" i="13" s="1"/>
  <c r="BB5" i="13"/>
  <c r="X6" i="7"/>
  <c r="B72" i="13"/>
  <c r="AM5" i="13"/>
  <c r="A77" i="13"/>
  <c r="B18" i="7"/>
  <c r="M18" i="6"/>
  <c r="L18" i="6"/>
  <c r="K18" i="6"/>
  <c r="A76" i="13"/>
  <c r="B17" i="7"/>
  <c r="T48" i="13"/>
  <c r="AA48" i="13" s="1"/>
  <c r="AB35" i="13"/>
  <c r="Z35" i="13"/>
  <c r="M9" i="6"/>
  <c r="K9" i="6"/>
  <c r="L9" i="6"/>
  <c r="V49" i="12"/>
  <c r="R49" i="12"/>
  <c r="N49" i="12"/>
  <c r="AD49" i="12"/>
  <c r="AH49" i="12"/>
  <c r="Z49" i="12"/>
  <c r="J49" i="12"/>
  <c r="AP49" i="12"/>
  <c r="AL49" i="12"/>
  <c r="F49" i="12"/>
  <c r="AH57" i="12"/>
  <c r="J57" i="12"/>
  <c r="AP57" i="12"/>
  <c r="F57" i="12"/>
  <c r="V57" i="12"/>
  <c r="N57" i="12"/>
  <c r="R57" i="12"/>
  <c r="AL57" i="12"/>
  <c r="AD57" i="12"/>
  <c r="Z57" i="12"/>
  <c r="X38" i="13"/>
  <c r="AB38" i="13"/>
  <c r="X48" i="13"/>
  <c r="AB48" i="13"/>
  <c r="Y48" i="13"/>
  <c r="AB19" i="13"/>
  <c r="X19" i="13"/>
  <c r="AA19" i="13"/>
  <c r="Y19" i="13"/>
  <c r="Z12" i="13"/>
  <c r="X12" i="13"/>
  <c r="AB13" i="13"/>
  <c r="Y13" i="13"/>
  <c r="AA13" i="13"/>
  <c r="X13" i="13"/>
  <c r="X31" i="13"/>
  <c r="AA31" i="13"/>
  <c r="AB31" i="13"/>
  <c r="Z31" i="13"/>
  <c r="Y31" i="13"/>
  <c r="K20" i="6"/>
  <c r="L20" i="6"/>
  <c r="AB21" i="13"/>
  <c r="Z21" i="13"/>
  <c r="AP45" i="12"/>
  <c r="AH45" i="12"/>
  <c r="Z45" i="12"/>
  <c r="AD45" i="12"/>
  <c r="N45" i="12"/>
  <c r="AL45" i="12"/>
  <c r="Z14" i="13"/>
  <c r="AB14" i="13"/>
  <c r="AO5" i="13"/>
  <c r="Z6" i="7"/>
  <c r="BD5" i="13"/>
  <c r="AZ5" i="13"/>
  <c r="V6" i="7"/>
  <c r="Z8" i="13"/>
  <c r="AB8" i="13"/>
  <c r="X8" i="13"/>
  <c r="J28" i="12"/>
  <c r="V28" i="12"/>
  <c r="F28" i="12"/>
  <c r="AP33" i="12"/>
  <c r="J33" i="12"/>
  <c r="Z33" i="12"/>
  <c r="R33" i="12"/>
  <c r="F33" i="12"/>
  <c r="AH46" i="12"/>
  <c r="AD46" i="12"/>
  <c r="AL46" i="12"/>
  <c r="J46" i="12"/>
  <c r="N46" i="12"/>
  <c r="K23" i="6"/>
  <c r="T36" i="13"/>
  <c r="AA36" i="13" s="1"/>
  <c r="N14" i="12"/>
  <c r="F21" i="12"/>
  <c r="AL21" i="12"/>
  <c r="Z21" i="12"/>
  <c r="J21" i="12"/>
  <c r="AD21" i="12"/>
  <c r="J41" i="12"/>
  <c r="AP41" i="12"/>
  <c r="AD41" i="12"/>
  <c r="AL41" i="12"/>
  <c r="AH41" i="12"/>
  <c r="T22" i="13"/>
  <c r="AA22" i="13" s="1"/>
  <c r="AA33" i="13"/>
  <c r="Z16" i="13"/>
  <c r="Y52" i="13"/>
  <c r="AA52" i="13"/>
  <c r="Z52" i="13"/>
  <c r="K17" i="6"/>
  <c r="M17" i="6"/>
  <c r="L17" i="6"/>
  <c r="Y17" i="13"/>
  <c r="X17" i="13"/>
  <c r="V22" i="12"/>
  <c r="AH22" i="12"/>
  <c r="J22" i="12"/>
  <c r="F38" i="12"/>
  <c r="AP38" i="12"/>
  <c r="R38" i="12"/>
  <c r="V38" i="12"/>
  <c r="AL38" i="12"/>
  <c r="AD38" i="12"/>
  <c r="L23" i="6"/>
  <c r="T23" i="13"/>
  <c r="AA23" i="13" s="1"/>
  <c r="T30" i="13"/>
  <c r="AA30" i="13" s="1"/>
  <c r="T34" i="13"/>
  <c r="AA34" i="13" s="1"/>
  <c r="AB54" i="13"/>
  <c r="Z54" i="13"/>
  <c r="T18" i="13"/>
  <c r="AA18" i="13" s="1"/>
  <c r="F12" i="12"/>
  <c r="R12" i="12"/>
  <c r="Z24" i="13"/>
  <c r="AB24" i="13"/>
  <c r="X24" i="13"/>
  <c r="B12" i="7"/>
  <c r="A71" i="13"/>
  <c r="T20" i="13"/>
  <c r="AA20" i="13" s="1"/>
  <c r="T53" i="13"/>
  <c r="AA53" i="13" s="1"/>
  <c r="X37" i="13"/>
  <c r="AA37" i="13"/>
  <c r="BU41" i="13"/>
  <c r="Z23" i="12"/>
  <c r="AD16" i="12"/>
  <c r="V15" i="12"/>
  <c r="AP15" i="12"/>
  <c r="AD50" i="12"/>
  <c r="J50" i="12"/>
  <c r="T47" i="13"/>
  <c r="AA47" i="13" s="1"/>
  <c r="AA55" i="13"/>
  <c r="K21" i="6"/>
  <c r="AB55" i="13"/>
  <c r="Z55" i="13"/>
  <c r="AP44" i="12"/>
  <c r="BU28" i="13"/>
  <c r="T39" i="13"/>
  <c r="AA39" i="13" s="1"/>
  <c r="N32" i="12"/>
  <c r="J32" i="12"/>
  <c r="AL17" i="12"/>
  <c r="R17" i="12"/>
  <c r="BU29" i="13"/>
  <c r="BU50" i="13"/>
  <c r="AR24" i="13" l="1"/>
  <c r="BG24" i="13" s="1"/>
  <c r="AL31" i="13"/>
  <c r="BA31" i="13" s="1"/>
  <c r="AS13" i="13"/>
  <c r="BH13" i="13" s="1"/>
  <c r="AI21" i="13"/>
  <c r="AX21" i="13" s="1"/>
  <c r="AN37" i="13"/>
  <c r="BC37" i="13" s="1"/>
  <c r="AT48" i="13"/>
  <c r="BI48" i="13" s="1"/>
  <c r="AO48" i="13"/>
  <c r="BD48" i="13" s="1"/>
  <c r="AT30" i="13"/>
  <c r="BI30" i="13" s="1"/>
  <c r="AM30" i="13"/>
  <c r="AG38" i="13"/>
  <c r="AV38" i="13" s="1"/>
  <c r="AG52" i="13"/>
  <c r="AV52" i="13" s="1"/>
  <c r="AP48" i="13"/>
  <c r="BE48" i="13" s="1"/>
  <c r="AO24" i="13"/>
  <c r="AN43" i="13"/>
  <c r="BC43" i="13" s="1"/>
  <c r="AQ7" i="13"/>
  <c r="BF7" i="13" s="1"/>
  <c r="AK12" i="13"/>
  <c r="AZ12" i="13" s="1"/>
  <c r="AN45" i="13"/>
  <c r="BC45" i="13" s="1"/>
  <c r="AQ13" i="13"/>
  <c r="BF13" i="13" s="1"/>
  <c r="AP23" i="13"/>
  <c r="BE23" i="13" s="1"/>
  <c r="AM54" i="13"/>
  <c r="BB54" i="13" s="1"/>
  <c r="AI36" i="13"/>
  <c r="AX36" i="13" s="1"/>
  <c r="AN12" i="13"/>
  <c r="BC12" i="13" s="1"/>
  <c r="AO45" i="13"/>
  <c r="BD45" i="13" s="1"/>
  <c r="AH13" i="13"/>
  <c r="AW13" i="13" s="1"/>
  <c r="AU19" i="13"/>
  <c r="BJ19" i="13" s="1"/>
  <c r="AR43" i="13"/>
  <c r="BG43" i="13" s="1"/>
  <c r="AN36" i="13"/>
  <c r="BC36" i="13" s="1"/>
  <c r="AR17" i="13"/>
  <c r="BG17" i="13" s="1"/>
  <c r="AL27" i="13"/>
  <c r="BA27" i="13" s="1"/>
  <c r="AO15" i="13"/>
  <c r="AS27" i="13"/>
  <c r="BH27" i="13" s="1"/>
  <c r="AU53" i="13"/>
  <c r="BJ53" i="13" s="1"/>
  <c r="AN11" i="13"/>
  <c r="BC11" i="13" s="1"/>
  <c r="AU54" i="13"/>
  <c r="BJ54" i="13" s="1"/>
  <c r="AS11" i="13"/>
  <c r="BH11" i="13" s="1"/>
  <c r="AU17" i="13"/>
  <c r="BJ17" i="13" s="1"/>
  <c r="AJ7" i="13"/>
  <c r="AY7" i="13" s="1"/>
  <c r="AK31" i="13"/>
  <c r="AZ31" i="13" s="1"/>
  <c r="AJ10" i="13"/>
  <c r="AY10" i="13" s="1"/>
  <c r="AL45" i="13"/>
  <c r="BA45" i="13" s="1"/>
  <c r="AS37" i="13"/>
  <c r="BH37" i="13" s="1"/>
  <c r="AU35" i="13"/>
  <c r="BJ35" i="13" s="1"/>
  <c r="AP15" i="13"/>
  <c r="BE15" i="13" s="1"/>
  <c r="AI7" i="13"/>
  <c r="AX7" i="13" s="1"/>
  <c r="AM19" i="13"/>
  <c r="AP40" i="13"/>
  <c r="BE40" i="13" s="1"/>
  <c r="AG12" i="13"/>
  <c r="AV12" i="13" s="1"/>
  <c r="AK36" i="13"/>
  <c r="AZ36" i="13" s="1"/>
  <c r="AL38" i="13"/>
  <c r="BA38" i="13" s="1"/>
  <c r="AM46" i="13"/>
  <c r="AT45" i="13"/>
  <c r="BI45" i="13" s="1"/>
  <c r="AU37" i="13"/>
  <c r="BJ37" i="13" s="1"/>
  <c r="AM34" i="13"/>
  <c r="BB34" i="13" s="1"/>
  <c r="AH46" i="13"/>
  <c r="AW46" i="13" s="1"/>
  <c r="AJ52" i="13"/>
  <c r="AY52" i="13" s="1"/>
  <c r="AI19" i="13"/>
  <c r="AX19" i="13" s="1"/>
  <c r="AJ43" i="13"/>
  <c r="AY43" i="13" s="1"/>
  <c r="AP22" i="13"/>
  <c r="BE22" i="13" s="1"/>
  <c r="AJ15" i="13"/>
  <c r="AY15" i="13" s="1"/>
  <c r="AO53" i="13"/>
  <c r="AP33" i="13"/>
  <c r="BE33" i="13" s="1"/>
  <c r="AL40" i="13"/>
  <c r="BA40" i="13" s="1"/>
  <c r="AU40" i="13"/>
  <c r="BJ40" i="13" s="1"/>
  <c r="AL51" i="13"/>
  <c r="BA51" i="13" s="1"/>
  <c r="AH22" i="13"/>
  <c r="AW22" i="13" s="1"/>
  <c r="AM31" i="13"/>
  <c r="AM52" i="13"/>
  <c r="AI39" i="13"/>
  <c r="AX39" i="13" s="1"/>
  <c r="AG53" i="13"/>
  <c r="AV53" i="13" s="1"/>
  <c r="AO54" i="13"/>
  <c r="BD54" i="13" s="1"/>
  <c r="AT52" i="13"/>
  <c r="BI52" i="13" s="1"/>
  <c r="AU36" i="13"/>
  <c r="BJ36" i="13" s="1"/>
  <c r="AI22" i="13"/>
  <c r="AX22" i="13" s="1"/>
  <c r="AT16" i="13"/>
  <c r="BI16" i="13" s="1"/>
  <c r="AG39" i="13"/>
  <c r="AV39" i="13" s="1"/>
  <c r="AH34" i="13"/>
  <c r="AW34" i="13" s="1"/>
  <c r="AS36" i="13"/>
  <c r="BH36" i="13" s="1"/>
  <c r="AU10" i="13"/>
  <c r="BJ10" i="13" s="1"/>
  <c r="AU25" i="13"/>
  <c r="BJ25" i="13" s="1"/>
  <c r="AI13" i="13"/>
  <c r="AX13" i="13" s="1"/>
  <c r="AT37" i="13"/>
  <c r="BI37" i="13" s="1"/>
  <c r="AT55" i="13"/>
  <c r="BI55" i="13" s="1"/>
  <c r="AI17" i="13"/>
  <c r="AX17" i="13" s="1"/>
  <c r="AM32" i="13"/>
  <c r="AP44" i="13"/>
  <c r="BE44" i="13" s="1"/>
  <c r="AI31" i="13"/>
  <c r="AX31" i="13" s="1"/>
  <c r="AK11" i="13"/>
  <c r="AZ11" i="13" s="1"/>
  <c r="AM55" i="13"/>
  <c r="BB55" i="13" s="1"/>
  <c r="AJ33" i="13"/>
  <c r="AY33" i="13" s="1"/>
  <c r="AL17" i="13"/>
  <c r="BA17" i="13" s="1"/>
  <c r="AN14" i="13"/>
  <c r="BC14" i="13" s="1"/>
  <c r="AH25" i="13"/>
  <c r="AW25" i="13" s="1"/>
  <c r="AO44" i="13"/>
  <c r="AO17" i="13"/>
  <c r="BD17" i="13" s="1"/>
  <c r="AO37" i="13"/>
  <c r="BD37" i="13" s="1"/>
  <c r="AL37" i="13"/>
  <c r="BA37" i="13" s="1"/>
  <c r="AK22" i="13"/>
  <c r="AZ22" i="13" s="1"/>
  <c r="AM44" i="13"/>
  <c r="AR11" i="13"/>
  <c r="BG11" i="13" s="1"/>
  <c r="AU44" i="13"/>
  <c r="BJ44" i="13" s="1"/>
  <c r="AG23" i="13"/>
  <c r="AV23" i="13" s="1"/>
  <c r="AQ12" i="13"/>
  <c r="BF12" i="13" s="1"/>
  <c r="AL44" i="13"/>
  <c r="BA44" i="13" s="1"/>
  <c r="AS43" i="13"/>
  <c r="BH43" i="13" s="1"/>
  <c r="AH31" i="13"/>
  <c r="AW31" i="13" s="1"/>
  <c r="AT15" i="13"/>
  <c r="BI15" i="13" s="1"/>
  <c r="AG37" i="13"/>
  <c r="AV37" i="13" s="1"/>
  <c r="AP55" i="13"/>
  <c r="BE55" i="13" s="1"/>
  <c r="AH11" i="13"/>
  <c r="AW11" i="13" s="1"/>
  <c r="AM51" i="13"/>
  <c r="AL21" i="13"/>
  <c r="BA21" i="13" s="1"/>
  <c r="AR27" i="13"/>
  <c r="BG27" i="13" s="1"/>
  <c r="AI34" i="13"/>
  <c r="AX34" i="13" s="1"/>
  <c r="AR9" i="13"/>
  <c r="BG9" i="13" s="1"/>
  <c r="AK26" i="13"/>
  <c r="AZ26" i="13" s="1"/>
  <c r="AR44" i="13"/>
  <c r="BG44" i="13" s="1"/>
  <c r="AI37" i="13"/>
  <c r="AX37" i="13" s="1"/>
  <c r="AU51" i="13"/>
  <c r="BJ51" i="13" s="1"/>
  <c r="AS52" i="13"/>
  <c r="BH52" i="13" s="1"/>
  <c r="AU8" i="13"/>
  <c r="BJ8" i="13" s="1"/>
  <c r="AS46" i="13"/>
  <c r="BH46" i="13" s="1"/>
  <c r="AH16" i="13"/>
  <c r="AW16" i="13" s="1"/>
  <c r="AK7" i="13"/>
  <c r="AZ7" i="13" s="1"/>
  <c r="AR12" i="13"/>
  <c r="BG12" i="13" s="1"/>
  <c r="AN33" i="13"/>
  <c r="BC33" i="13" s="1"/>
  <c r="AP54" i="13"/>
  <c r="BE54" i="13" s="1"/>
  <c r="AT43" i="13"/>
  <c r="BI43" i="13" s="1"/>
  <c r="AM20" i="13"/>
  <c r="BB20" i="13" s="1"/>
  <c r="AS12" i="13"/>
  <c r="BH12" i="13" s="1"/>
  <c r="AM11" i="13"/>
  <c r="AT24" i="13"/>
  <c r="BI24" i="13" s="1"/>
  <c r="AH53" i="13"/>
  <c r="AW53" i="13" s="1"/>
  <c r="AH14" i="13"/>
  <c r="AW14" i="13" s="1"/>
  <c r="AS33" i="13"/>
  <c r="BH33" i="13" s="1"/>
  <c r="AR15" i="13"/>
  <c r="BG15" i="13" s="1"/>
  <c r="AT14" i="13"/>
  <c r="BI14" i="13" s="1"/>
  <c r="AG19" i="13"/>
  <c r="AV19" i="13" s="1"/>
  <c r="AO25" i="13"/>
  <c r="AS21" i="13"/>
  <c r="BH21" i="13" s="1"/>
  <c r="AT54" i="13"/>
  <c r="BI54" i="13" s="1"/>
  <c r="AJ25" i="13"/>
  <c r="AY25" i="13" s="1"/>
  <c r="AH45" i="13"/>
  <c r="AW45" i="13" s="1"/>
  <c r="AK35" i="13"/>
  <c r="AZ35" i="13" s="1"/>
  <c r="AJ12" i="13"/>
  <c r="AY12" i="13" s="1"/>
  <c r="AS30" i="13"/>
  <c r="BH30" i="13" s="1"/>
  <c r="AK48" i="13"/>
  <c r="AZ48" i="13" s="1"/>
  <c r="AO11" i="13"/>
  <c r="AI25" i="13"/>
  <c r="AX25" i="13" s="1"/>
  <c r="AT27" i="13"/>
  <c r="BI27" i="13" s="1"/>
  <c r="AQ22" i="13"/>
  <c r="BF22" i="13" s="1"/>
  <c r="AL11" i="13"/>
  <c r="BA11" i="13" s="1"/>
  <c r="W55" i="13"/>
  <c r="AC55" i="13" s="1"/>
  <c r="W7" i="13"/>
  <c r="AC7" i="13" s="1"/>
  <c r="W51" i="13"/>
  <c r="AC51" i="13" s="1"/>
  <c r="W54" i="13"/>
  <c r="W39" i="13"/>
  <c r="AC39" i="13" s="1"/>
  <c r="W35" i="13"/>
  <c r="AC35" i="13" s="1"/>
  <c r="W22" i="13"/>
  <c r="AC22" i="13" s="1"/>
  <c r="W19" i="13"/>
  <c r="AC19" i="13" s="1"/>
  <c r="W23" i="13"/>
  <c r="AC23" i="13" s="1"/>
  <c r="W53" i="13"/>
  <c r="AC53" i="13" s="1"/>
  <c r="W18" i="13"/>
  <c r="AC18" i="13" s="1"/>
  <c r="W37" i="13"/>
  <c r="AC37" i="13" s="1"/>
  <c r="W34" i="13"/>
  <c r="AC34" i="13" s="1"/>
  <c r="W47" i="13"/>
  <c r="AC47" i="13" s="1"/>
  <c r="W9" i="13"/>
  <c r="AC9" i="13" s="1"/>
  <c r="W38" i="13"/>
  <c r="AC38" i="13" s="1"/>
  <c r="W11" i="13"/>
  <c r="AC11" i="13" s="1"/>
  <c r="W43" i="13"/>
  <c r="AC43" i="13" s="1"/>
  <c r="W14" i="13"/>
  <c r="AC14" i="13" s="1"/>
  <c r="W30" i="13"/>
  <c r="AC30" i="13" s="1"/>
  <c r="W48" i="13"/>
  <c r="AC48" i="13" s="1"/>
  <c r="W20" i="13"/>
  <c r="AC20" i="13" s="1"/>
  <c r="W21" i="13"/>
  <c r="AC21" i="13" s="1"/>
  <c r="W10" i="13"/>
  <c r="AC10" i="13" s="1"/>
  <c r="W32" i="13"/>
  <c r="AC32" i="13" s="1"/>
  <c r="W8" i="13"/>
  <c r="AC8" i="13" s="1"/>
  <c r="W13" i="13"/>
  <c r="AC13" i="13" s="1"/>
  <c r="W15" i="13"/>
  <c r="AC15" i="13" s="1"/>
  <c r="W44" i="13"/>
  <c r="AC44" i="13" s="1"/>
  <c r="W36" i="13"/>
  <c r="AC36" i="13" s="1"/>
  <c r="W26" i="13"/>
  <c r="AC26" i="13" s="1"/>
  <c r="W17" i="13"/>
  <c r="AC17" i="13" s="1"/>
  <c r="W31" i="13"/>
  <c r="AC31" i="13" s="1"/>
  <c r="W40" i="13"/>
  <c r="AC40" i="13" s="1"/>
  <c r="W16" i="13"/>
  <c r="AC16" i="13" s="1"/>
  <c r="W45" i="13"/>
  <c r="AC45" i="13" s="1"/>
  <c r="W12" i="13"/>
  <c r="AC12" i="13" s="1"/>
  <c r="W27" i="13"/>
  <c r="AC27" i="13" s="1"/>
  <c r="W25" i="13"/>
  <c r="AC25" i="13" s="1"/>
  <c r="W46" i="13"/>
  <c r="AC46" i="13" s="1"/>
  <c r="W33" i="13"/>
  <c r="AC33" i="13" s="1"/>
  <c r="W52" i="13"/>
  <c r="AC52" i="13" s="1"/>
  <c r="X2" i="12"/>
  <c r="C3" i="16"/>
  <c r="AR30" i="13"/>
  <c r="BG30" i="13" s="1"/>
  <c r="AL35" i="13"/>
  <c r="BA35" i="13" s="1"/>
  <c r="AL33" i="13"/>
  <c r="BA33" i="13" s="1"/>
  <c r="AG15" i="13"/>
  <c r="AV15" i="13" s="1"/>
  <c r="AH32" i="13"/>
  <c r="AW32" i="13" s="1"/>
  <c r="AP27" i="13"/>
  <c r="BE27" i="13" s="1"/>
  <c r="AL54" i="13"/>
  <c r="BA54" i="13" s="1"/>
  <c r="AT13" i="13"/>
  <c r="BI13" i="13" s="1"/>
  <c r="AR40" i="13"/>
  <c r="BG40" i="13" s="1"/>
  <c r="AH52" i="13"/>
  <c r="AW52" i="13" s="1"/>
  <c r="BK52" i="13" s="1"/>
  <c r="AH17" i="13"/>
  <c r="AW17" i="13" s="1"/>
  <c r="AI20" i="13"/>
  <c r="AX20" i="13" s="1"/>
  <c r="AS10" i="13"/>
  <c r="BH10" i="13" s="1"/>
  <c r="AN10" i="13"/>
  <c r="BC10" i="13" s="1"/>
  <c r="AH38" i="13"/>
  <c r="AW38" i="13" s="1"/>
  <c r="BK38" i="13" s="1"/>
  <c r="AP32" i="13"/>
  <c r="BE32" i="13" s="1"/>
  <c r="AK17" i="13"/>
  <c r="AZ17" i="13" s="1"/>
  <c r="AM38" i="13"/>
  <c r="BB38" i="13" s="1"/>
  <c r="AI54" i="13"/>
  <c r="AX54" i="13" s="1"/>
  <c r="AI8" i="13"/>
  <c r="AX8" i="13" s="1"/>
  <c r="AK8" i="13"/>
  <c r="AZ8" i="13" s="1"/>
  <c r="AL26" i="13"/>
  <c r="BA26" i="13" s="1"/>
  <c r="AK33" i="13"/>
  <c r="AZ33" i="13" s="1"/>
  <c r="AQ55" i="13"/>
  <c r="BF55" i="13" s="1"/>
  <c r="AH8" i="13"/>
  <c r="AW8" i="13" s="1"/>
  <c r="AU32" i="13"/>
  <c r="BJ32" i="13" s="1"/>
  <c r="AG30" i="13"/>
  <c r="AV30" i="13" s="1"/>
  <c r="AI16" i="13"/>
  <c r="AX16" i="13" s="1"/>
  <c r="AH37" i="13"/>
  <c r="AW37" i="13" s="1"/>
  <c r="BK37" i="13" s="1"/>
  <c r="AM8" i="13"/>
  <c r="BB8" i="13" s="1"/>
  <c r="AH43" i="13"/>
  <c r="AW43" i="13" s="1"/>
  <c r="BK43" i="13" s="1"/>
  <c r="AT10" i="13"/>
  <c r="BI10" i="13" s="1"/>
  <c r="AJ48" i="13"/>
  <c r="AY48" i="13" s="1"/>
  <c r="AH9" i="13"/>
  <c r="AW9" i="13" s="1"/>
  <c r="AK55" i="13"/>
  <c r="AZ55" i="13" s="1"/>
  <c r="AU15" i="13"/>
  <c r="BJ15" i="13" s="1"/>
  <c r="AU18" i="13"/>
  <c r="BJ18" i="13" s="1"/>
  <c r="AS54" i="13"/>
  <c r="BH54" i="13" s="1"/>
  <c r="AK40" i="13"/>
  <c r="AZ40" i="13" s="1"/>
  <c r="AQ47" i="13"/>
  <c r="BF47" i="13" s="1"/>
  <c r="AS17" i="13"/>
  <c r="BH17" i="13" s="1"/>
  <c r="AO55" i="13"/>
  <c r="BD55" i="13" s="1"/>
  <c r="AU31" i="13"/>
  <c r="BJ31" i="13" s="1"/>
  <c r="AU46" i="13"/>
  <c r="BJ46" i="13" s="1"/>
  <c r="AO43" i="13"/>
  <c r="BD43" i="13" s="1"/>
  <c r="AP31" i="13"/>
  <c r="BE31" i="13" s="1"/>
  <c r="AL48" i="13"/>
  <c r="BA48" i="13" s="1"/>
  <c r="AH10" i="13"/>
  <c r="AW10" i="13" s="1"/>
  <c r="AU7" i="13"/>
  <c r="BJ7" i="13" s="1"/>
  <c r="AT33" i="13"/>
  <c r="BI33" i="13" s="1"/>
  <c r="AJ40" i="13"/>
  <c r="AY40" i="13" s="1"/>
  <c r="AG24" i="13"/>
  <c r="AV24" i="13" s="1"/>
  <c r="AN30" i="13"/>
  <c r="BC30" i="13" s="1"/>
  <c r="AL19" i="13"/>
  <c r="BA19" i="13" s="1"/>
  <c r="AM39" i="13"/>
  <c r="BB39" i="13" s="1"/>
  <c r="AJ53" i="13"/>
  <c r="AY53" i="13" s="1"/>
  <c r="AU21" i="13"/>
  <c r="BJ21" i="13" s="1"/>
  <c r="AU34" i="13"/>
  <c r="BJ34" i="13" s="1"/>
  <c r="AJ27" i="13"/>
  <c r="AY27" i="13" s="1"/>
  <c r="AQ15" i="13"/>
  <c r="BF15" i="13" s="1"/>
  <c r="AJ38" i="13"/>
  <c r="AY38" i="13" s="1"/>
  <c r="AQ36" i="13"/>
  <c r="BF36" i="13" s="1"/>
  <c r="AS8" i="13"/>
  <c r="BH8" i="13" s="1"/>
  <c r="AI51" i="13"/>
  <c r="AX51" i="13" s="1"/>
  <c r="AQ51" i="13"/>
  <c r="BF51" i="13" s="1"/>
  <c r="AG17" i="13"/>
  <c r="AV17" i="13" s="1"/>
  <c r="AR38" i="13"/>
  <c r="BG38" i="13" s="1"/>
  <c r="AH48" i="13"/>
  <c r="AW48" i="13" s="1"/>
  <c r="AO40" i="13"/>
  <c r="BD40" i="13" s="1"/>
  <c r="AQ40" i="13"/>
  <c r="BF40" i="13" s="1"/>
  <c r="AI40" i="13"/>
  <c r="AX40" i="13" s="1"/>
  <c r="AP13" i="13"/>
  <c r="BE13" i="13" s="1"/>
  <c r="AN46" i="13"/>
  <c r="BC46" i="13" s="1"/>
  <c r="AP34" i="13"/>
  <c r="BE34" i="13" s="1"/>
  <c r="AL53" i="13"/>
  <c r="BA53" i="13" s="1"/>
  <c r="AU23" i="13"/>
  <c r="BJ23" i="13" s="1"/>
  <c r="AR8" i="13"/>
  <c r="BG8" i="13" s="1"/>
  <c r="AR10" i="13"/>
  <c r="BG10" i="13" s="1"/>
  <c r="AT23" i="13"/>
  <c r="BI23" i="13" s="1"/>
  <c r="AG35" i="13"/>
  <c r="AV35" i="13" s="1"/>
  <c r="AJ26" i="13"/>
  <c r="AY26" i="13" s="1"/>
  <c r="AL16" i="13"/>
  <c r="BA16" i="13" s="1"/>
  <c r="AQ33" i="13"/>
  <c r="BF33" i="13" s="1"/>
  <c r="AO19" i="13"/>
  <c r="BD19" i="13" s="1"/>
  <c r="AU55" i="13"/>
  <c r="BJ55" i="13" s="1"/>
  <c r="AJ54" i="13"/>
  <c r="AY54" i="13" s="1"/>
  <c r="AR23" i="13"/>
  <c r="BG23" i="13" s="1"/>
  <c r="AH15" i="13"/>
  <c r="AW15" i="13" s="1"/>
  <c r="AM37" i="13"/>
  <c r="BB37" i="13" s="1"/>
  <c r="AN18" i="13"/>
  <c r="BC18" i="13" s="1"/>
  <c r="AS32" i="13"/>
  <c r="BH32" i="13" s="1"/>
  <c r="AQ18" i="13"/>
  <c r="BF18" i="13" s="1"/>
  <c r="AH24" i="13"/>
  <c r="AW24" i="13" s="1"/>
  <c r="AM47" i="13"/>
  <c r="BB47" i="13" s="1"/>
  <c r="AJ13" i="13"/>
  <c r="AY13" i="13" s="1"/>
  <c r="AK13" i="13"/>
  <c r="AZ13" i="13" s="1"/>
  <c r="AL55" i="13"/>
  <c r="BA55" i="13" s="1"/>
  <c r="AO13" i="13"/>
  <c r="BD13" i="13" s="1"/>
  <c r="AR22" i="13"/>
  <c r="BG22" i="13" s="1"/>
  <c r="AS35" i="13"/>
  <c r="BH35" i="13" s="1"/>
  <c r="AN31" i="13"/>
  <c r="BC31" i="13" s="1"/>
  <c r="AO46" i="13"/>
  <c r="BD46" i="13" s="1"/>
  <c r="AH20" i="13"/>
  <c r="AW20" i="13" s="1"/>
  <c r="AJ14" i="13"/>
  <c r="AY14" i="13" s="1"/>
  <c r="AR7" i="13"/>
  <c r="BG7" i="13" s="1"/>
  <c r="AK38" i="13"/>
  <c r="AZ38" i="13" s="1"/>
  <c r="AS44" i="13"/>
  <c r="BH44" i="13" s="1"/>
  <c r="AN47" i="13"/>
  <c r="BC47" i="13" s="1"/>
  <c r="AR47" i="13"/>
  <c r="BG47" i="13" s="1"/>
  <c r="AT9" i="13"/>
  <c r="BI9" i="13" s="1"/>
  <c r="AH36" i="13"/>
  <c r="AW36" i="13" s="1"/>
  <c r="AS55" i="13"/>
  <c r="BH55" i="13" s="1"/>
  <c r="AR35" i="13"/>
  <c r="BG35" i="13" s="1"/>
  <c r="AJ8" i="13"/>
  <c r="AY8" i="13" s="1"/>
  <c r="AM48" i="13"/>
  <c r="BB48" i="13" s="1"/>
  <c r="AP37" i="13"/>
  <c r="BE37" i="13" s="1"/>
  <c r="AO14" i="13"/>
  <c r="BD14" i="13" s="1"/>
  <c r="AG10" i="13"/>
  <c r="AV10" i="13" s="1"/>
  <c r="AS31" i="13"/>
  <c r="BH31" i="13" s="1"/>
  <c r="AQ39" i="13"/>
  <c r="BF39" i="13" s="1"/>
  <c r="AT25" i="13"/>
  <c r="BI25" i="13" s="1"/>
  <c r="AI32" i="13"/>
  <c r="AX32" i="13" s="1"/>
  <c r="AT21" i="13"/>
  <c r="BI21" i="13" s="1"/>
  <c r="AU33" i="13"/>
  <c r="BJ33" i="13" s="1"/>
  <c r="AG51" i="13"/>
  <c r="AV51" i="13" s="1"/>
  <c r="AK44" i="13"/>
  <c r="AZ44" i="13" s="1"/>
  <c r="AT8" i="13"/>
  <c r="BI8" i="13" s="1"/>
  <c r="AK18" i="13"/>
  <c r="AZ18" i="13" s="1"/>
  <c r="AU38" i="13"/>
  <c r="BJ38" i="13" s="1"/>
  <c r="AN9" i="13"/>
  <c r="BC9" i="13" s="1"/>
  <c r="AP12" i="13"/>
  <c r="BE12" i="13" s="1"/>
  <c r="AT51" i="13"/>
  <c r="BI51" i="13" s="1"/>
  <c r="AG16" i="13"/>
  <c r="AV16" i="13" s="1"/>
  <c r="BK16" i="13" s="1"/>
  <c r="AP18" i="13"/>
  <c r="BE18" i="13" s="1"/>
  <c r="AR53" i="13"/>
  <c r="BG53" i="13" s="1"/>
  <c r="AQ48" i="13"/>
  <c r="BF48" i="13" s="1"/>
  <c r="AN55" i="13"/>
  <c r="BC55" i="13" s="1"/>
  <c r="AR14" i="13"/>
  <c r="BG14" i="13" s="1"/>
  <c r="AT32" i="13"/>
  <c r="BI32" i="13" s="1"/>
  <c r="AJ44" i="13"/>
  <c r="AY44" i="13" s="1"/>
  <c r="AO34" i="13"/>
  <c r="BD34" i="13" s="1"/>
  <c r="AQ27" i="13"/>
  <c r="BF27" i="13" s="1"/>
  <c r="AS16" i="13"/>
  <c r="BH16" i="13" s="1"/>
  <c r="AP14" i="13"/>
  <c r="BE14" i="13" s="1"/>
  <c r="AI46" i="13"/>
  <c r="AX46" i="13" s="1"/>
  <c r="AO26" i="13"/>
  <c r="BD26" i="13" s="1"/>
  <c r="AL39" i="13"/>
  <c r="BA39" i="13" s="1"/>
  <c r="AO22" i="13"/>
  <c r="BD22" i="13" s="1"/>
  <c r="AI35" i="13"/>
  <c r="AX35" i="13" s="1"/>
  <c r="AN17" i="13"/>
  <c r="BC17" i="13" s="1"/>
  <c r="AK53" i="13"/>
  <c r="AZ53" i="13" s="1"/>
  <c r="AT7" i="13"/>
  <c r="BI7" i="13" s="1"/>
  <c r="AG21" i="13"/>
  <c r="AV21" i="13" s="1"/>
  <c r="AP52" i="13"/>
  <c r="BE52" i="13" s="1"/>
  <c r="AT31" i="13"/>
  <c r="BI31" i="13" s="1"/>
  <c r="AP47" i="13"/>
  <c r="BE47" i="13" s="1"/>
  <c r="AN25" i="13"/>
  <c r="BC25" i="13" s="1"/>
  <c r="AK30" i="13"/>
  <c r="AZ30" i="13" s="1"/>
  <c r="AJ36" i="13"/>
  <c r="AY36" i="13" s="1"/>
  <c r="AQ34" i="13"/>
  <c r="BF34" i="13" s="1"/>
  <c r="AM7" i="13"/>
  <c r="BB7" i="13" s="1"/>
  <c r="AT12" i="13"/>
  <c r="BI12" i="13" s="1"/>
  <c r="AI47" i="13"/>
  <c r="AX47" i="13" s="1"/>
  <c r="AT53" i="13"/>
  <c r="BI53" i="13" s="1"/>
  <c r="AP26" i="13"/>
  <c r="BE26" i="13" s="1"/>
  <c r="AH44" i="13"/>
  <c r="AW44" i="13" s="1"/>
  <c r="AQ54" i="13"/>
  <c r="BF54" i="13" s="1"/>
  <c r="AK19" i="13"/>
  <c r="AZ19" i="13" s="1"/>
  <c r="AP16" i="13"/>
  <c r="BE16" i="13" s="1"/>
  <c r="AP36" i="13"/>
  <c r="BE36" i="13" s="1"/>
  <c r="AH51" i="13"/>
  <c r="AW51" i="13" s="1"/>
  <c r="AT22" i="13"/>
  <c r="BI22" i="13" s="1"/>
  <c r="AH7" i="13"/>
  <c r="AW7" i="13" s="1"/>
  <c r="AN16" i="13"/>
  <c r="BC16" i="13" s="1"/>
  <c r="AN35" i="13"/>
  <c r="BC35" i="13" s="1"/>
  <c r="AT19" i="13"/>
  <c r="BI19" i="13" s="1"/>
  <c r="AR13" i="13"/>
  <c r="BG13" i="13" s="1"/>
  <c r="AM36" i="13"/>
  <c r="BB36" i="13" s="1"/>
  <c r="AH12" i="13"/>
  <c r="AW12" i="13" s="1"/>
  <c r="AN53" i="13"/>
  <c r="BC53" i="13" s="1"/>
  <c r="AJ17" i="13"/>
  <c r="AY17" i="13" s="1"/>
  <c r="AS20" i="13"/>
  <c r="BH20" i="13" s="1"/>
  <c r="AQ32" i="13"/>
  <c r="BF32" i="13" s="1"/>
  <c r="AM14" i="13"/>
  <c r="BB14" i="13" s="1"/>
  <c r="AI52" i="13"/>
  <c r="AX52" i="13" s="1"/>
  <c r="AP17" i="13"/>
  <c r="BE17" i="13" s="1"/>
  <c r="AQ9" i="13"/>
  <c r="BF9" i="13" s="1"/>
  <c r="AK39" i="13"/>
  <c r="AZ39" i="13" s="1"/>
  <c r="AQ26" i="13"/>
  <c r="BF26" i="13" s="1"/>
  <c r="AQ10" i="13"/>
  <c r="BF10" i="13" s="1"/>
  <c r="AU48" i="13"/>
  <c r="BJ48" i="13" s="1"/>
  <c r="AR37" i="13"/>
  <c r="BG37" i="13" s="1"/>
  <c r="AP21" i="13"/>
  <c r="BE21" i="13" s="1"/>
  <c r="AO9" i="13"/>
  <c r="BD9" i="13" s="1"/>
  <c r="AN24" i="13"/>
  <c r="BC24" i="13" s="1"/>
  <c r="AL14" i="13"/>
  <c r="BA14" i="13" s="1"/>
  <c r="AO36" i="13"/>
  <c r="BD36" i="13" s="1"/>
  <c r="AR19" i="13"/>
  <c r="BG19" i="13" s="1"/>
  <c r="AJ51" i="13"/>
  <c r="AY51" i="13" s="1"/>
  <c r="AL32" i="13"/>
  <c r="BA32" i="13" s="1"/>
  <c r="AI30" i="13"/>
  <c r="AX30" i="13" s="1"/>
  <c r="AK34" i="13"/>
  <c r="AZ34" i="13" s="1"/>
  <c r="AL12" i="13"/>
  <c r="BA12" i="13" s="1"/>
  <c r="AG26" i="13"/>
  <c r="AV26" i="13" s="1"/>
  <c r="AR16" i="13"/>
  <c r="BG16" i="13" s="1"/>
  <c r="AO10" i="13"/>
  <c r="BD10" i="13" s="1"/>
  <c r="AL24" i="13"/>
  <c r="BA24" i="13" s="1"/>
  <c r="AH47" i="13"/>
  <c r="AW47" i="13" s="1"/>
  <c r="AK51" i="13"/>
  <c r="AZ51" i="13" s="1"/>
  <c r="AS14" i="13"/>
  <c r="BH14" i="13" s="1"/>
  <c r="AL43" i="13"/>
  <c r="BA43" i="13" s="1"/>
  <c r="AK23" i="13"/>
  <c r="AZ23" i="13" s="1"/>
  <c r="AR55" i="13"/>
  <c r="BG55" i="13" s="1"/>
  <c r="AM21" i="13"/>
  <c r="BB21" i="13" s="1"/>
  <c r="AM9" i="13"/>
  <c r="BB9" i="13" s="1"/>
  <c r="AO33" i="13"/>
  <c r="BD33" i="13" s="1"/>
  <c r="AJ45" i="13"/>
  <c r="AY45" i="13" s="1"/>
  <c r="AT36" i="13"/>
  <c r="BI36" i="13" s="1"/>
  <c r="AN39" i="13"/>
  <c r="BC39" i="13" s="1"/>
  <c r="AG25" i="13"/>
  <c r="AV25" i="13" s="1"/>
  <c r="AP19" i="13"/>
  <c r="BE19" i="13" s="1"/>
  <c r="AL23" i="13"/>
  <c r="BA23" i="13" s="1"/>
  <c r="AI23" i="13"/>
  <c r="AX23" i="13" s="1"/>
  <c r="AJ24" i="13"/>
  <c r="AY24" i="13" s="1"/>
  <c r="AU39" i="13"/>
  <c r="BJ39" i="13" s="1"/>
  <c r="AG36" i="13"/>
  <c r="AV36" i="13" s="1"/>
  <c r="AO38" i="13"/>
  <c r="BD38" i="13" s="1"/>
  <c r="AL18" i="13"/>
  <c r="BA18" i="13" s="1"/>
  <c r="AR21" i="13"/>
  <c r="BG21" i="13" s="1"/>
  <c r="AR36" i="13"/>
  <c r="BG36" i="13" s="1"/>
  <c r="AI27" i="13"/>
  <c r="AX27" i="13" s="1"/>
  <c r="AJ30" i="13"/>
  <c r="AY30" i="13" s="1"/>
  <c r="AG34" i="13"/>
  <c r="AV34" i="13" s="1"/>
  <c r="BK34" i="13" s="1"/>
  <c r="AR48" i="13"/>
  <c r="BG48" i="13" s="1"/>
  <c r="AP20" i="13"/>
  <c r="BE20" i="13" s="1"/>
  <c r="AM53" i="13"/>
  <c r="BB53" i="13" s="1"/>
  <c r="AQ23" i="13"/>
  <c r="BF23" i="13" s="1"/>
  <c r="AO31" i="13"/>
  <c r="BD31" i="13" s="1"/>
  <c r="AR25" i="13"/>
  <c r="BG25" i="13" s="1"/>
  <c r="AN20" i="13"/>
  <c r="BC20" i="13" s="1"/>
  <c r="AR45" i="13"/>
  <c r="BG45" i="13" s="1"/>
  <c r="AU9" i="13"/>
  <c r="BJ9" i="13" s="1"/>
  <c r="AH21" i="13"/>
  <c r="AW21" i="13" s="1"/>
  <c r="AJ31" i="13"/>
  <c r="AY31" i="13" s="1"/>
  <c r="AG8" i="13"/>
  <c r="AV8" i="13" s="1"/>
  <c r="AR31" i="13"/>
  <c r="BG31" i="13" s="1"/>
  <c r="AL47" i="13"/>
  <c r="BA47" i="13" s="1"/>
  <c r="AQ45" i="13"/>
  <c r="BF45" i="13" s="1"/>
  <c r="AK54" i="13"/>
  <c r="AZ54" i="13" s="1"/>
  <c r="AN21" i="13"/>
  <c r="BC21" i="13" s="1"/>
  <c r="AQ37" i="13"/>
  <c r="BF37" i="13" s="1"/>
  <c r="AM12" i="13"/>
  <c r="BB12" i="13" s="1"/>
  <c r="AG13" i="13"/>
  <c r="AV13" i="13" s="1"/>
  <c r="BK13" i="13" s="1"/>
  <c r="AR51" i="13"/>
  <c r="BG51" i="13" s="1"/>
  <c r="AM45" i="13"/>
  <c r="BB45" i="13" s="1"/>
  <c r="AG7" i="13"/>
  <c r="AV7" i="13" s="1"/>
  <c r="AI15" i="13"/>
  <c r="AX15" i="13" s="1"/>
  <c r="AU24" i="13"/>
  <c r="BJ24" i="13" s="1"/>
  <c r="AI24" i="13"/>
  <c r="AX24" i="13" s="1"/>
  <c r="AH39" i="13"/>
  <c r="AW39" i="13" s="1"/>
  <c r="BK39" i="13" s="1"/>
  <c r="AG27" i="13"/>
  <c r="AV27" i="13" s="1"/>
  <c r="AO35" i="13"/>
  <c r="BD35" i="13" s="1"/>
  <c r="AK16" i="13"/>
  <c r="AZ16" i="13" s="1"/>
  <c r="AQ11" i="13"/>
  <c r="BF11" i="13" s="1"/>
  <c r="AK52" i="13"/>
  <c r="AZ52" i="13" s="1"/>
  <c r="AL20" i="13"/>
  <c r="BA20" i="13" s="1"/>
  <c r="AH30" i="13"/>
  <c r="AW30" i="13" s="1"/>
  <c r="AQ52" i="13"/>
  <c r="BF52" i="13" s="1"/>
  <c r="AP45" i="13"/>
  <c r="BE45" i="13" s="1"/>
  <c r="AG22" i="13"/>
  <c r="AV22" i="13" s="1"/>
  <c r="AU14" i="13"/>
  <c r="BJ14" i="13" s="1"/>
  <c r="AQ46" i="13"/>
  <c r="BF46" i="13" s="1"/>
  <c r="AL10" i="13"/>
  <c r="BA10" i="13" s="1"/>
  <c r="AL52" i="13"/>
  <c r="BA52" i="13" s="1"/>
  <c r="AS48" i="13"/>
  <c r="BH48" i="13" s="1"/>
  <c r="AP53" i="13"/>
  <c r="BE53" i="13" s="1"/>
  <c r="AQ24" i="13"/>
  <c r="BF24" i="13" s="1"/>
  <c r="AQ17" i="13"/>
  <c r="BF17" i="13" s="1"/>
  <c r="AN7" i="13"/>
  <c r="BC7" i="13" s="1"/>
  <c r="AS19" i="13"/>
  <c r="BH19" i="13" s="1"/>
  <c r="AI14" i="13"/>
  <c r="AX14" i="13" s="1"/>
  <c r="AU52" i="13"/>
  <c r="BJ52" i="13" s="1"/>
  <c r="AP43" i="13"/>
  <c r="BE43" i="13" s="1"/>
  <c r="AJ23" i="13"/>
  <c r="AY23" i="13" s="1"/>
  <c r="AQ16" i="13"/>
  <c r="BF16" i="13" s="1"/>
  <c r="AR26" i="13"/>
  <c r="BG26" i="13" s="1"/>
  <c r="AM10" i="13"/>
  <c r="BB10" i="13" s="1"/>
  <c r="AQ35" i="13"/>
  <c r="BF35" i="13" s="1"/>
  <c r="AL9" i="13"/>
  <c r="BA9" i="13" s="1"/>
  <c r="AK15" i="13"/>
  <c r="AZ15" i="13" s="1"/>
  <c r="AK20" i="13"/>
  <c r="AZ20" i="13" s="1"/>
  <c r="AO52" i="13"/>
  <c r="BD52" i="13" s="1"/>
  <c r="AS9" i="13"/>
  <c r="BH9" i="13" s="1"/>
  <c r="AQ8" i="13"/>
  <c r="BF8" i="13" s="1"/>
  <c r="AT20" i="13"/>
  <c r="BI20" i="13" s="1"/>
  <c r="AJ35" i="13"/>
  <c r="AY35" i="13" s="1"/>
  <c r="AK32" i="13"/>
  <c r="AZ32" i="13" s="1"/>
  <c r="AP10" i="13"/>
  <c r="BE10" i="13" s="1"/>
  <c r="AS40" i="13"/>
  <c r="BH40" i="13" s="1"/>
  <c r="AN26" i="13"/>
  <c r="BC26" i="13" s="1"/>
  <c r="AL8" i="13"/>
  <c r="BA8" i="13" s="1"/>
  <c r="AR46" i="13"/>
  <c r="BG46" i="13" s="1"/>
  <c r="AN27" i="13"/>
  <c r="BC27" i="13" s="1"/>
  <c r="AU16" i="13"/>
  <c r="BJ16" i="13" s="1"/>
  <c r="AG45" i="13"/>
  <c r="AV45" i="13" s="1"/>
  <c r="AT38" i="13"/>
  <c r="BI38" i="13" s="1"/>
  <c r="AJ9" i="13"/>
  <c r="AY9" i="13" s="1"/>
  <c r="AG11" i="13"/>
  <c r="AV11" i="13" s="1"/>
  <c r="BK11" i="13" s="1"/>
  <c r="AI43" i="13"/>
  <c r="AX43" i="13" s="1"/>
  <c r="AS7" i="13"/>
  <c r="BH7" i="13" s="1"/>
  <c r="AQ53" i="13"/>
  <c r="BF53" i="13" s="1"/>
  <c r="AG20" i="13"/>
  <c r="AV20" i="13" s="1"/>
  <c r="AJ39" i="13"/>
  <c r="AY39" i="13" s="1"/>
  <c r="AG48" i="13"/>
  <c r="AV48" i="13" s="1"/>
  <c r="AQ19" i="13"/>
  <c r="BF19" i="13" s="1"/>
  <c r="AI11" i="13"/>
  <c r="AX11" i="13" s="1"/>
  <c r="AI18" i="13"/>
  <c r="AX18" i="13" s="1"/>
  <c r="AG47" i="13"/>
  <c r="AV47" i="13" s="1"/>
  <c r="AJ55" i="13"/>
  <c r="AY55" i="13" s="1"/>
  <c r="AG54" i="13"/>
  <c r="AV54" i="13" s="1"/>
  <c r="AO27" i="13"/>
  <c r="BD27" i="13" s="1"/>
  <c r="AT39" i="13"/>
  <c r="BI39" i="13" s="1"/>
  <c r="AU26" i="13"/>
  <c r="BJ26" i="13" s="1"/>
  <c r="AM23" i="13"/>
  <c r="BB23" i="13" s="1"/>
  <c r="AG40" i="13"/>
  <c r="AV40" i="13" s="1"/>
  <c r="AG9" i="13"/>
  <c r="AV9" i="13" s="1"/>
  <c r="AL25" i="13"/>
  <c r="BA25" i="13" s="1"/>
  <c r="AU20" i="13"/>
  <c r="BJ20" i="13" s="1"/>
  <c r="AP8" i="13"/>
  <c r="BE8" i="13" s="1"/>
  <c r="AP11" i="13"/>
  <c r="BE11" i="13" s="1"/>
  <c r="AT26" i="13"/>
  <c r="BI26" i="13" s="1"/>
  <c r="AS38" i="13"/>
  <c r="BH38" i="13" s="1"/>
  <c r="AI26" i="13"/>
  <c r="AX26" i="13" s="1"/>
  <c r="AJ22" i="13"/>
  <c r="AY22" i="13" s="1"/>
  <c r="AI53" i="13"/>
  <c r="AX53" i="13" s="1"/>
  <c r="BK53" i="13" s="1"/>
  <c r="AN19" i="13"/>
  <c r="BC19" i="13" s="1"/>
  <c r="AR34" i="13"/>
  <c r="BG34" i="13" s="1"/>
  <c r="AI55" i="13"/>
  <c r="AX55" i="13" s="1"/>
  <c r="AP46" i="13"/>
  <c r="BE46" i="13" s="1"/>
  <c r="AT34" i="13"/>
  <c r="BI34" i="13" s="1"/>
  <c r="AK47" i="13"/>
  <c r="AZ47" i="13" s="1"/>
  <c r="AT47" i="13"/>
  <c r="BI47" i="13" s="1"/>
  <c r="AO39" i="13"/>
  <c r="BD39" i="13" s="1"/>
  <c r="AN22" i="13"/>
  <c r="BC22" i="13" s="1"/>
  <c r="AN54" i="13"/>
  <c r="BC54" i="13" s="1"/>
  <c r="AH26" i="13"/>
  <c r="AW26" i="13" s="1"/>
  <c r="AN15" i="13"/>
  <c r="BC15" i="13" s="1"/>
  <c r="AR39" i="13"/>
  <c r="BG39" i="13" s="1"/>
  <c r="R7" i="12"/>
  <c r="P7" i="12" s="1"/>
  <c r="AO16" i="13"/>
  <c r="BD16" i="13" s="1"/>
  <c r="AH55" i="13"/>
  <c r="AW55" i="13" s="1"/>
  <c r="AJ19" i="13"/>
  <c r="AY19" i="13" s="1"/>
  <c r="AO21" i="13"/>
  <c r="BD21" i="13" s="1"/>
  <c r="AS25" i="13"/>
  <c r="BH25" i="13" s="1"/>
  <c r="AP24" i="13"/>
  <c r="BE24" i="13" s="1"/>
  <c r="AS22" i="13"/>
  <c r="BH22" i="13" s="1"/>
  <c r="AN51" i="13"/>
  <c r="BC51" i="13" s="1"/>
  <c r="AL15" i="13"/>
  <c r="BA15" i="13" s="1"/>
  <c r="AP35" i="13"/>
  <c r="BE35" i="13" s="1"/>
  <c r="AP30" i="13"/>
  <c r="BE30" i="13" s="1"/>
  <c r="AQ20" i="13"/>
  <c r="BF20" i="13" s="1"/>
  <c r="AN40" i="13"/>
  <c r="BC40" i="13" s="1"/>
  <c r="AN44" i="13"/>
  <c r="BC44" i="13" s="1"/>
  <c r="AL30" i="13"/>
  <c r="BA30" i="13" s="1"/>
  <c r="AM33" i="13"/>
  <c r="BB33" i="13" s="1"/>
  <c r="AO32" i="13"/>
  <c r="BD32" i="13" s="1"/>
  <c r="AM13" i="13"/>
  <c r="BB13" i="13" s="1"/>
  <c r="AP7" i="13"/>
  <c r="BE7" i="13" s="1"/>
  <c r="AL13" i="13"/>
  <c r="BA13" i="13" s="1"/>
  <c r="AQ14" i="13"/>
  <c r="BF14" i="13" s="1"/>
  <c r="AU43" i="13"/>
  <c r="BJ43" i="13" s="1"/>
  <c r="AR54" i="13"/>
  <c r="BG54" i="13" s="1"/>
  <c r="AO18" i="13"/>
  <c r="BD18" i="13" s="1"/>
  <c r="AO12" i="13"/>
  <c r="BD12" i="13" s="1"/>
  <c r="AP9" i="13"/>
  <c r="BE9" i="13" s="1"/>
  <c r="AQ38" i="13"/>
  <c r="BF38" i="13" s="1"/>
  <c r="AQ25" i="13"/>
  <c r="BF25" i="13" s="1"/>
  <c r="AS26" i="13"/>
  <c r="BH26" i="13" s="1"/>
  <c r="AG33" i="13"/>
  <c r="AV33" i="13" s="1"/>
  <c r="AH27" i="13"/>
  <c r="AW27" i="13" s="1"/>
  <c r="AK27" i="13"/>
  <c r="AZ27" i="13" s="1"/>
  <c r="AU12" i="13"/>
  <c r="BJ12" i="13" s="1"/>
  <c r="AH23" i="13"/>
  <c r="AW23" i="13" s="1"/>
  <c r="AR20" i="13"/>
  <c r="BG20" i="13" s="1"/>
  <c r="AT35" i="13"/>
  <c r="BI35" i="13" s="1"/>
  <c r="AN52" i="13"/>
  <c r="BC52" i="13" s="1"/>
  <c r="AP39" i="13"/>
  <c r="BE39" i="13" s="1"/>
  <c r="AK9" i="13"/>
  <c r="AZ9" i="13" s="1"/>
  <c r="AI10" i="13"/>
  <c r="AX10" i="13" s="1"/>
  <c r="AQ31" i="13"/>
  <c r="BF31" i="13" s="1"/>
  <c r="AP51" i="13"/>
  <c r="BE51" i="13" s="1"/>
  <c r="AK10" i="13"/>
  <c r="AZ10" i="13" s="1"/>
  <c r="AO30" i="13"/>
  <c r="BD30" i="13" s="1"/>
  <c r="AU47" i="13"/>
  <c r="BJ47" i="13" s="1"/>
  <c r="AJ11" i="13"/>
  <c r="AY11" i="13" s="1"/>
  <c r="AJ21" i="13"/>
  <c r="AY21" i="13" s="1"/>
  <c r="AJ34" i="13"/>
  <c r="AY34" i="13" s="1"/>
  <c r="AK25" i="13"/>
  <c r="AZ25" i="13" s="1"/>
  <c r="AM17" i="13"/>
  <c r="BB17" i="13" s="1"/>
  <c r="AU13" i="13"/>
  <c r="BJ13" i="13" s="1"/>
  <c r="AK45" i="13"/>
  <c r="AZ45" i="13" s="1"/>
  <c r="AS45" i="13"/>
  <c r="BH45" i="13" s="1"/>
  <c r="AK46" i="13"/>
  <c r="AZ46" i="13" s="1"/>
  <c r="AS51" i="13"/>
  <c r="BH51" i="13" s="1"/>
  <c r="AN8" i="13"/>
  <c r="BC8" i="13" s="1"/>
  <c r="AN34" i="13"/>
  <c r="BC34" i="13" s="1"/>
  <c r="AS15" i="13"/>
  <c r="BH15" i="13" s="1"/>
  <c r="AO8" i="13"/>
  <c r="BD8" i="13" s="1"/>
  <c r="AG44" i="13"/>
  <c r="AV44" i="13" s="1"/>
  <c r="AJ18" i="13"/>
  <c r="AY18" i="13" s="1"/>
  <c r="AT18" i="13"/>
  <c r="BI18" i="13" s="1"/>
  <c r="AP25" i="13"/>
  <c r="BE25" i="13" s="1"/>
  <c r="AO7" i="13"/>
  <c r="BD7" i="13" s="1"/>
  <c r="AN32" i="13"/>
  <c r="BC32" i="13" s="1"/>
  <c r="AM18" i="13"/>
  <c r="BB18" i="13" s="1"/>
  <c r="AH40" i="13"/>
  <c r="AW40" i="13" s="1"/>
  <c r="AM15" i="13"/>
  <c r="BB15" i="13" s="1"/>
  <c r="AU11" i="13"/>
  <c r="BJ11" i="13" s="1"/>
  <c r="AG32" i="13"/>
  <c r="AV32" i="13" s="1"/>
  <c r="AI12" i="13"/>
  <c r="AX12" i="13" s="1"/>
  <c r="AJ16" i="13"/>
  <c r="AY16" i="13" s="1"/>
  <c r="AI45" i="13"/>
  <c r="AX45" i="13" s="1"/>
  <c r="AJ46" i="13"/>
  <c r="AY46" i="13" s="1"/>
  <c r="AR33" i="13"/>
  <c r="BG33" i="13" s="1"/>
  <c r="AI48" i="13"/>
  <c r="AX48" i="13" s="1"/>
  <c r="AT44" i="13"/>
  <c r="BI44" i="13" s="1"/>
  <c r="AJ20" i="13"/>
  <c r="AY20" i="13" s="1"/>
  <c r="AU27" i="13"/>
  <c r="BJ27" i="13" s="1"/>
  <c r="AG18" i="13"/>
  <c r="AV18" i="13" s="1"/>
  <c r="AI9" i="13"/>
  <c r="AX9" i="13" s="1"/>
  <c r="AH19" i="13"/>
  <c r="AW19" i="13" s="1"/>
  <c r="AK43" i="13"/>
  <c r="AZ43" i="13" s="1"/>
  <c r="AN48" i="13"/>
  <c r="BC48" i="13" s="1"/>
  <c r="AM43" i="13"/>
  <c r="BB43" i="13" s="1"/>
  <c r="AK21" i="13"/>
  <c r="AZ21" i="13" s="1"/>
  <c r="AL34" i="13"/>
  <c r="BA34" i="13" s="1"/>
  <c r="AI44" i="13"/>
  <c r="AX44" i="13" s="1"/>
  <c r="AH54" i="13"/>
  <c r="AW54" i="13" s="1"/>
  <c r="AM24" i="13"/>
  <c r="BB24" i="13" s="1"/>
  <c r="AM16" i="13"/>
  <c r="BB16" i="13" s="1"/>
  <c r="AH33" i="13"/>
  <c r="AW33" i="13" s="1"/>
  <c r="AJ32" i="13"/>
  <c r="AY32" i="13" s="1"/>
  <c r="AU45" i="13"/>
  <c r="BJ45" i="13" s="1"/>
  <c r="AG14" i="13"/>
  <c r="AV14" i="13" s="1"/>
  <c r="BK14" i="13" s="1"/>
  <c r="AL36" i="13"/>
  <c r="BA36" i="13" s="1"/>
  <c r="AP7" i="12"/>
  <c r="AN7" i="12" s="1"/>
  <c r="AO20" i="13"/>
  <c r="BD20" i="13" s="1"/>
  <c r="AK24" i="13"/>
  <c r="AZ24" i="13" s="1"/>
  <c r="AM27" i="13"/>
  <c r="BB27" i="13" s="1"/>
  <c r="AL22" i="13"/>
  <c r="BA22" i="13" s="1"/>
  <c r="AN13" i="13"/>
  <c r="BC13" i="13" s="1"/>
  <c r="AS39" i="13"/>
  <c r="BH39" i="13" s="1"/>
  <c r="AO51" i="13"/>
  <c r="BD51" i="13" s="1"/>
  <c r="AL7" i="13"/>
  <c r="BA7" i="13" s="1"/>
  <c r="AM35" i="13"/>
  <c r="BB35" i="13" s="1"/>
  <c r="AN23" i="13"/>
  <c r="BC23" i="13" s="1"/>
  <c r="AM40" i="13"/>
  <c r="BB40" i="13" s="1"/>
  <c r="AR52" i="13"/>
  <c r="BG52" i="13" s="1"/>
  <c r="AG31" i="13"/>
  <c r="AV31" i="13" s="1"/>
  <c r="AQ21" i="13"/>
  <c r="BF21" i="13" s="1"/>
  <c r="AS23" i="13"/>
  <c r="BH23" i="13" s="1"/>
  <c r="AJ47" i="13"/>
  <c r="AY47" i="13" s="1"/>
  <c r="AS18" i="13"/>
  <c r="BH18" i="13" s="1"/>
  <c r="AN38" i="13"/>
  <c r="BC38" i="13" s="1"/>
  <c r="AO47" i="13"/>
  <c r="BD47" i="13" s="1"/>
  <c r="AT11" i="13"/>
  <c r="BI11" i="13" s="1"/>
  <c r="AH18" i="13"/>
  <c r="AW18" i="13" s="1"/>
  <c r="AT17" i="13"/>
  <c r="BI17" i="13" s="1"/>
  <c r="AL46" i="13"/>
  <c r="BA46" i="13" s="1"/>
  <c r="AK14" i="13"/>
  <c r="AZ14" i="13" s="1"/>
  <c r="AM22" i="13"/>
  <c r="BB22" i="13" s="1"/>
  <c r="AU22" i="13"/>
  <c r="BJ22" i="13" s="1"/>
  <c r="AS53" i="13"/>
  <c r="BH53" i="13" s="1"/>
  <c r="AM25" i="13"/>
  <c r="BB25" i="13" s="1"/>
  <c r="AU30" i="13"/>
  <c r="BJ30" i="13" s="1"/>
  <c r="AS24" i="13"/>
  <c r="BH24" i="13" s="1"/>
  <c r="AG46" i="13"/>
  <c r="AV46" i="13" s="1"/>
  <c r="AQ44" i="13"/>
  <c r="BF44" i="13" s="1"/>
  <c r="AM26" i="13"/>
  <c r="BB26" i="13" s="1"/>
  <c r="AP38" i="13"/>
  <c r="BE38" i="13" s="1"/>
  <c r="AG55" i="13"/>
  <c r="AV55" i="13" s="1"/>
  <c r="AR32" i="13"/>
  <c r="BG32" i="13" s="1"/>
  <c r="AJ37" i="13"/>
  <c r="AY37" i="13" s="1"/>
  <c r="AQ43" i="13"/>
  <c r="BF43" i="13" s="1"/>
  <c r="AT46" i="13"/>
  <c r="BI46" i="13" s="1"/>
  <c r="AH35" i="13"/>
  <c r="AW35" i="13" s="1"/>
  <c r="AL7" i="12"/>
  <c r="AJ7" i="12" s="1"/>
  <c r="F7" i="12"/>
  <c r="D7" i="12" s="1"/>
  <c r="V7" i="12"/>
  <c r="T7" i="12" s="1"/>
  <c r="AE19" i="13"/>
  <c r="AE14" i="13"/>
  <c r="AE22" i="13"/>
  <c r="AE38" i="13"/>
  <c r="AE26" i="13"/>
  <c r="AE23" i="13"/>
  <c r="AE35" i="13"/>
  <c r="AE44" i="13"/>
  <c r="AE13" i="13"/>
  <c r="AE18" i="13"/>
  <c r="AE15" i="13"/>
  <c r="AE11" i="13"/>
  <c r="AE31" i="13"/>
  <c r="AE43" i="13"/>
  <c r="AE17" i="13"/>
  <c r="AE30" i="13"/>
  <c r="AE40" i="13"/>
  <c r="AE7" i="13"/>
  <c r="AE33" i="13"/>
  <c r="AE20" i="13"/>
  <c r="AE39" i="13"/>
  <c r="AE46" i="13"/>
  <c r="AE37" i="13"/>
  <c r="AE52" i="13"/>
  <c r="AE48" i="13"/>
  <c r="AE36" i="13"/>
  <c r="AE32" i="13"/>
  <c r="AE12" i="13"/>
  <c r="AE25" i="13"/>
  <c r="AE8" i="13"/>
  <c r="AE27" i="13"/>
  <c r="AE9" i="13"/>
  <c r="AE24" i="13"/>
  <c r="AE54" i="13"/>
  <c r="AE51" i="13"/>
  <c r="AE45" i="13"/>
  <c r="AE47" i="13"/>
  <c r="AE10" i="13"/>
  <c r="AE55" i="13"/>
  <c r="AE21" i="13"/>
  <c r="AE16" i="13"/>
  <c r="AE53" i="13"/>
  <c r="AE34" i="13"/>
  <c r="AC24" i="13"/>
  <c r="J7" i="12"/>
  <c r="H7" i="12" s="1"/>
  <c r="AD23" i="13"/>
  <c r="AD55" i="13"/>
  <c r="AD54" i="13"/>
  <c r="AD48" i="13"/>
  <c r="AD52" i="13"/>
  <c r="AD15" i="13"/>
  <c r="AD22" i="13"/>
  <c r="AD44" i="13"/>
  <c r="AD19" i="13"/>
  <c r="AD43" i="13"/>
  <c r="AD8" i="13"/>
  <c r="AD16" i="13"/>
  <c r="AD31" i="13"/>
  <c r="AD27" i="13"/>
  <c r="AD18" i="13"/>
  <c r="AD20" i="13"/>
  <c r="AD13" i="13"/>
  <c r="AD11" i="13"/>
  <c r="AD32" i="13"/>
  <c r="AD46" i="13"/>
  <c r="AD30" i="13"/>
  <c r="AD37" i="13"/>
  <c r="AD26" i="13"/>
  <c r="AD21" i="13"/>
  <c r="AD36" i="13"/>
  <c r="AD12" i="13"/>
  <c r="AD38" i="13"/>
  <c r="AD39" i="13"/>
  <c r="AD51" i="13"/>
  <c r="AD33" i="13"/>
  <c r="AD53" i="13"/>
  <c r="AD34" i="13"/>
  <c r="AD45" i="13"/>
  <c r="AD17" i="13"/>
  <c r="AD40" i="13"/>
  <c r="AD9" i="13"/>
  <c r="AD24" i="13"/>
  <c r="AD10" i="13"/>
  <c r="AD47" i="13"/>
  <c r="AD7" i="13"/>
  <c r="AD14" i="13"/>
  <c r="AD35" i="13"/>
  <c r="AD25" i="13"/>
  <c r="AD7" i="12"/>
  <c r="AB7" i="12" s="1"/>
  <c r="BB52" i="13"/>
  <c r="BB51" i="13"/>
  <c r="BB30" i="13"/>
  <c r="BB44" i="13"/>
  <c r="BB31" i="13"/>
  <c r="BB19" i="13"/>
  <c r="BB32" i="13"/>
  <c r="BB11" i="13"/>
  <c r="BB46" i="13"/>
  <c r="AF20" i="13"/>
  <c r="AF13" i="13"/>
  <c r="AF54" i="13"/>
  <c r="AF43" i="13"/>
  <c r="AF52" i="13"/>
  <c r="AF12" i="13"/>
  <c r="AF19" i="13"/>
  <c r="AF18" i="13"/>
  <c r="AF33" i="13"/>
  <c r="AF22" i="13"/>
  <c r="AF21" i="13"/>
  <c r="AF23" i="13"/>
  <c r="AF37" i="13"/>
  <c r="AF10" i="13"/>
  <c r="AF26" i="13"/>
  <c r="AF31" i="13"/>
  <c r="AF46" i="13"/>
  <c r="AF30" i="13"/>
  <c r="AF36" i="13"/>
  <c r="AF27" i="13"/>
  <c r="AF38" i="13"/>
  <c r="AF45" i="13"/>
  <c r="AF55" i="13"/>
  <c r="AF9" i="13"/>
  <c r="AF32" i="13"/>
  <c r="AF39" i="13"/>
  <c r="AF53" i="13"/>
  <c r="AF8" i="13"/>
  <c r="AF48" i="13"/>
  <c r="AF15" i="13"/>
  <c r="AF47" i="13"/>
  <c r="AF34" i="13"/>
  <c r="AF24" i="13"/>
  <c r="AF25" i="13"/>
  <c r="AF7" i="13"/>
  <c r="AF40" i="13"/>
  <c r="AF17" i="13"/>
  <c r="AF16" i="13"/>
  <c r="AF51" i="13"/>
  <c r="AF44" i="13"/>
  <c r="AF35" i="13"/>
  <c r="AF14" i="13"/>
  <c r="AF11" i="13"/>
  <c r="AC54" i="13"/>
  <c r="Z7" i="12"/>
  <c r="X7" i="12" s="1"/>
  <c r="BD24" i="13"/>
  <c r="BD11" i="13"/>
  <c r="BD23" i="13"/>
  <c r="BD53" i="13"/>
  <c r="BD25" i="13"/>
  <c r="BD44" i="13"/>
  <c r="BD15" i="13"/>
  <c r="N7" i="12"/>
  <c r="L7" i="12" s="1"/>
  <c r="AH7" i="12"/>
  <c r="AF7" i="12" s="1"/>
  <c r="BK12" i="13" l="1"/>
  <c r="BK31" i="13"/>
  <c r="BK19" i="13"/>
  <c r="BK23" i="13"/>
  <c r="BL23" i="13" s="1"/>
  <c r="D24" i="16" s="1"/>
  <c r="BK22" i="13"/>
  <c r="BO22" i="13" s="1"/>
  <c r="G23" i="16" s="1"/>
  <c r="BK25" i="13"/>
  <c r="BL25" i="13" s="1"/>
  <c r="D26" i="16" s="1"/>
  <c r="BK27" i="13"/>
  <c r="BM27" i="13" s="1"/>
  <c r="E28" i="16" s="1"/>
  <c r="BK21" i="13"/>
  <c r="BP21" i="13" s="1"/>
  <c r="H22" i="16" s="1"/>
  <c r="BO39" i="13"/>
  <c r="G40" i="16" s="1"/>
  <c r="BQ34" i="13"/>
  <c r="BT34" i="13" s="1"/>
  <c r="BK54" i="13"/>
  <c r="BL54" i="13" s="1"/>
  <c r="D55" i="16" s="1"/>
  <c r="BK35" i="13"/>
  <c r="BN35" i="13" s="1"/>
  <c r="F36" i="16" s="1"/>
  <c r="BK26" i="13"/>
  <c r="BO26" i="13" s="1"/>
  <c r="BO52" i="13"/>
  <c r="BR52" i="13" s="1"/>
  <c r="BU52" i="13" s="1"/>
  <c r="BL13" i="13"/>
  <c r="D14" i="16" s="1"/>
  <c r="BO23" i="13"/>
  <c r="G24" i="16" s="1"/>
  <c r="BL31" i="13"/>
  <c r="D32" i="16" s="1"/>
  <c r="BN31" i="13"/>
  <c r="F32" i="16" s="1"/>
  <c r="BK32" i="13"/>
  <c r="BP32" i="13" s="1"/>
  <c r="BK36" i="13"/>
  <c r="BO36" i="13" s="1"/>
  <c r="BR36" i="13" s="1"/>
  <c r="BU36" i="13" s="1"/>
  <c r="BK7" i="13"/>
  <c r="BP7" i="13" s="1"/>
  <c r="BK48" i="13"/>
  <c r="BO48" i="13" s="1"/>
  <c r="BR48" i="13" s="1"/>
  <c r="BU48" i="13" s="1"/>
  <c r="BK55" i="13"/>
  <c r="BO55" i="13" s="1"/>
  <c r="BR55" i="13" s="1"/>
  <c r="BU55" i="13" s="1"/>
  <c r="BK44" i="13"/>
  <c r="BQ44" i="13" s="1"/>
  <c r="BK40" i="13"/>
  <c r="BQ40" i="13" s="1"/>
  <c r="BL34" i="13"/>
  <c r="D35" i="16" s="1"/>
  <c r="BO31" i="13"/>
  <c r="G32" i="16" s="1"/>
  <c r="BP31" i="13"/>
  <c r="H32" i="16" s="1"/>
  <c r="BQ38" i="13"/>
  <c r="BT38" i="13" s="1"/>
  <c r="BP38" i="13"/>
  <c r="BS38" i="13" s="1"/>
  <c r="BN19" i="13"/>
  <c r="F20" i="16" s="1"/>
  <c r="BK20" i="13"/>
  <c r="BP20" i="13" s="1"/>
  <c r="BN14" i="13"/>
  <c r="F15" i="16" s="1"/>
  <c r="BN12" i="13"/>
  <c r="F13" i="16" s="1"/>
  <c r="BN52" i="13"/>
  <c r="F53" i="16" s="1"/>
  <c r="BO13" i="13"/>
  <c r="BR13" i="13" s="1"/>
  <c r="BU13" i="13" s="1"/>
  <c r="BL52" i="13"/>
  <c r="D53" i="16" s="1"/>
  <c r="BM38" i="13"/>
  <c r="E39" i="16" s="1"/>
  <c r="BK10" i="13"/>
  <c r="BL10" i="13" s="1"/>
  <c r="D11" i="16" s="1"/>
  <c r="BL39" i="13"/>
  <c r="D40" i="16" s="1"/>
  <c r="BK46" i="13"/>
  <c r="BM46" i="13" s="1"/>
  <c r="E47" i="16" s="1"/>
  <c r="BK18" i="13"/>
  <c r="BP18" i="13" s="1"/>
  <c r="BN39" i="13"/>
  <c r="F40" i="16" s="1"/>
  <c r="BN13" i="13"/>
  <c r="F14" i="16" s="1"/>
  <c r="BO12" i="13"/>
  <c r="G13" i="16" s="1"/>
  <c r="BM19" i="13"/>
  <c r="E20" i="16" s="1"/>
  <c r="BK33" i="13"/>
  <c r="BQ33" i="13" s="1"/>
  <c r="BT33" i="13" s="1"/>
  <c r="BP52" i="13"/>
  <c r="H53" i="16" s="1"/>
  <c r="BK47" i="13"/>
  <c r="BQ47" i="13" s="1"/>
  <c r="BK17" i="13"/>
  <c r="BQ17" i="13" s="1"/>
  <c r="BN23" i="13"/>
  <c r="F24" i="16" s="1"/>
  <c r="BK45" i="13"/>
  <c r="BM45" i="13" s="1"/>
  <c r="E46" i="16" s="1"/>
  <c r="BK8" i="13"/>
  <c r="BP8" i="13" s="1"/>
  <c r="BK51" i="13"/>
  <c r="BN51" i="13" s="1"/>
  <c r="F52" i="16" s="1"/>
  <c r="BO38" i="13"/>
  <c r="BR38" i="13" s="1"/>
  <c r="BU38" i="13" s="1"/>
  <c r="BK24" i="13"/>
  <c r="BO24" i="13" s="1"/>
  <c r="BK15" i="13"/>
  <c r="BM15" i="13" s="1"/>
  <c r="E16" i="16" s="1"/>
  <c r="BL53" i="13"/>
  <c r="D54" i="16" s="1"/>
  <c r="BN16" i="13"/>
  <c r="F17" i="16" s="1"/>
  <c r="BO37" i="13"/>
  <c r="BR37" i="13" s="1"/>
  <c r="BU37" i="13" s="1"/>
  <c r="BP13" i="13"/>
  <c r="H14" i="16" s="1"/>
  <c r="BK30" i="13"/>
  <c r="BQ30" i="13" s="1"/>
  <c r="BN38" i="13"/>
  <c r="F39" i="16" s="1"/>
  <c r="BO19" i="13"/>
  <c r="G20" i="16" s="1"/>
  <c r="BK9" i="13"/>
  <c r="BM9" i="13" s="1"/>
  <c r="E10" i="16" s="1"/>
  <c r="BQ13" i="13"/>
  <c r="BT13" i="13" s="1"/>
  <c r="BL37" i="13"/>
  <c r="D38" i="16" s="1"/>
  <c r="BN34" i="13"/>
  <c r="F35" i="16" s="1"/>
  <c r="BM14" i="13"/>
  <c r="E15" i="16" s="1"/>
  <c r="BL38" i="13"/>
  <c r="D39" i="16" s="1"/>
  <c r="BQ16" i="13"/>
  <c r="BT16" i="13" s="1"/>
  <c r="BM13" i="13"/>
  <c r="E14" i="16" s="1"/>
  <c r="BN11" i="13"/>
  <c r="F12" i="16" s="1"/>
  <c r="BP53" i="13"/>
  <c r="BM53" i="13"/>
  <c r="E54" i="16" s="1"/>
  <c r="BP23" i="13"/>
  <c r="BM23" i="13"/>
  <c r="E24" i="16" s="1"/>
  <c r="BL12" i="13"/>
  <c r="D13" i="16" s="1"/>
  <c r="BM31" i="13"/>
  <c r="E32" i="16" s="1"/>
  <c r="BN43" i="13"/>
  <c r="F44" i="16" s="1"/>
  <c r="BQ43" i="13"/>
  <c r="BL16" i="13"/>
  <c r="D17" i="16" s="1"/>
  <c r="BO16" i="13"/>
  <c r="BL19" i="13"/>
  <c r="D20" i="16" s="1"/>
  <c r="BP16" i="13"/>
  <c r="BM16" i="13"/>
  <c r="E17" i="16" s="1"/>
  <c r="BM34" i="13"/>
  <c r="E35" i="16" s="1"/>
  <c r="BP34" i="13"/>
  <c r="BP19" i="13"/>
  <c r="BQ39" i="13"/>
  <c r="BQ14" i="13"/>
  <c r="BN53" i="13"/>
  <c r="F54" i="16" s="1"/>
  <c r="BQ53" i="13"/>
  <c r="BM12" i="13"/>
  <c r="E13" i="16" s="1"/>
  <c r="BP12" i="13"/>
  <c r="BN37" i="13"/>
  <c r="F38" i="16" s="1"/>
  <c r="BQ37" i="13"/>
  <c r="BP14" i="13"/>
  <c r="BO53" i="13"/>
  <c r="BL43" i="13"/>
  <c r="D44" i="16" s="1"/>
  <c r="BO43" i="13"/>
  <c r="BP22" i="13"/>
  <c r="BQ52" i="13"/>
  <c r="BM11" i="13"/>
  <c r="E12" i="16" s="1"/>
  <c r="BP11" i="13"/>
  <c r="BM52" i="13"/>
  <c r="E53" i="16" s="1"/>
  <c r="BO11" i="13"/>
  <c r="BL11" i="13"/>
  <c r="D12" i="16" s="1"/>
  <c r="BP37" i="13"/>
  <c r="BM37" i="13"/>
  <c r="E38" i="16" s="1"/>
  <c r="BQ31" i="13"/>
  <c r="BQ11" i="13"/>
  <c r="BQ23" i="13"/>
  <c r="BL14" i="13"/>
  <c r="D15" i="16" s="1"/>
  <c r="BO14" i="13"/>
  <c r="BM43" i="13"/>
  <c r="E44" i="16" s="1"/>
  <c r="BP43" i="13"/>
  <c r="BO34" i="13"/>
  <c r="BQ19" i="13"/>
  <c r="BM39" i="13"/>
  <c r="E40" i="16" s="1"/>
  <c r="BP39" i="13"/>
  <c r="BQ12" i="13"/>
  <c r="BM22" i="13" l="1"/>
  <c r="E23" i="16" s="1"/>
  <c r="BO25" i="13"/>
  <c r="BR25" i="13" s="1"/>
  <c r="BU25" i="13" s="1"/>
  <c r="BO21" i="13"/>
  <c r="BS21" i="13"/>
  <c r="BQ21" i="13"/>
  <c r="I22" i="16" s="1"/>
  <c r="BM21" i="13"/>
  <c r="E22" i="16" s="1"/>
  <c r="BN21" i="13"/>
  <c r="F22" i="16" s="1"/>
  <c r="BM25" i="13"/>
  <c r="E26" i="16" s="1"/>
  <c r="BN25" i="13"/>
  <c r="F26" i="16" s="1"/>
  <c r="BQ22" i="13"/>
  <c r="I23" i="16" s="1"/>
  <c r="BP25" i="13"/>
  <c r="BN22" i="13"/>
  <c r="F23" i="16" s="1"/>
  <c r="BL22" i="13"/>
  <c r="D23" i="16" s="1"/>
  <c r="BQ25" i="13"/>
  <c r="BL21" i="13"/>
  <c r="D22" i="16" s="1"/>
  <c r="BQ27" i="13"/>
  <c r="I28" i="16" s="1"/>
  <c r="BO27" i="13"/>
  <c r="BR27" i="13" s="1"/>
  <c r="BU27" i="13" s="1"/>
  <c r="BN27" i="13"/>
  <c r="F28" i="16" s="1"/>
  <c r="BR39" i="13"/>
  <c r="BU39" i="13" s="1"/>
  <c r="I35" i="16"/>
  <c r="BR22" i="13"/>
  <c r="BU22" i="13" s="1"/>
  <c r="BL27" i="13"/>
  <c r="D28" i="16" s="1"/>
  <c r="BP27" i="13"/>
  <c r="H28" i="16" s="1"/>
  <c r="BM54" i="13"/>
  <c r="E55" i="16" s="1"/>
  <c r="BQ54" i="13"/>
  <c r="BT54" i="13" s="1"/>
  <c r="BQ35" i="13"/>
  <c r="BT35" i="13" s="1"/>
  <c r="G53" i="16"/>
  <c r="BN55" i="13"/>
  <c r="F56" i="16" s="1"/>
  <c r="BN40" i="13"/>
  <c r="F41" i="16" s="1"/>
  <c r="BQ26" i="13"/>
  <c r="I27" i="16" s="1"/>
  <c r="BP26" i="13"/>
  <c r="H27" i="16" s="1"/>
  <c r="BO54" i="13"/>
  <c r="BR54" i="13" s="1"/>
  <c r="BU54" i="13" s="1"/>
  <c r="BL48" i="13"/>
  <c r="D49" i="16" s="1"/>
  <c r="BP48" i="13"/>
  <c r="H49" i="16" s="1"/>
  <c r="BP54" i="13"/>
  <c r="BS54" i="13" s="1"/>
  <c r="BN48" i="13"/>
  <c r="F49" i="16" s="1"/>
  <c r="BP35" i="13"/>
  <c r="H36" i="16" s="1"/>
  <c r="BN54" i="13"/>
  <c r="F55" i="16" s="1"/>
  <c r="BM35" i="13"/>
  <c r="E36" i="16" s="1"/>
  <c r="BO35" i="13"/>
  <c r="G36" i="16" s="1"/>
  <c r="BM26" i="13"/>
  <c r="E27" i="16" s="1"/>
  <c r="BL55" i="13"/>
  <c r="D56" i="16" s="1"/>
  <c r="BN26" i="13"/>
  <c r="F27" i="16" s="1"/>
  <c r="BL35" i="13"/>
  <c r="D36" i="16" s="1"/>
  <c r="BQ55" i="13"/>
  <c r="BT55" i="13" s="1"/>
  <c r="BM51" i="13"/>
  <c r="E52" i="16" s="1"/>
  <c r="BO32" i="13"/>
  <c r="G33" i="16" s="1"/>
  <c r="BO51" i="13"/>
  <c r="G52" i="16" s="1"/>
  <c r="BL26" i="13"/>
  <c r="D27" i="16" s="1"/>
  <c r="BP51" i="13"/>
  <c r="BS51" i="13" s="1"/>
  <c r="BL7" i="13"/>
  <c r="D8" i="16" s="1"/>
  <c r="BM40" i="13"/>
  <c r="E41" i="16" s="1"/>
  <c r="BL20" i="13"/>
  <c r="D21" i="16" s="1"/>
  <c r="BM48" i="13"/>
  <c r="E49" i="16" s="1"/>
  <c r="BM7" i="13"/>
  <c r="E8" i="16" s="1"/>
  <c r="BO7" i="13"/>
  <c r="G8" i="16" s="1"/>
  <c r="BO47" i="13"/>
  <c r="BR47" i="13" s="1"/>
  <c r="BU47" i="13" s="1"/>
  <c r="BN32" i="13"/>
  <c r="F33" i="16" s="1"/>
  <c r="BL32" i="13"/>
  <c r="D33" i="16" s="1"/>
  <c r="BR23" i="13"/>
  <c r="BU23" i="13" s="1"/>
  <c r="BN36" i="13"/>
  <c r="F37" i="16" s="1"/>
  <c r="BQ32" i="13"/>
  <c r="BT32" i="13" s="1"/>
  <c r="BL18" i="13"/>
  <c r="D19" i="16" s="1"/>
  <c r="BM32" i="13"/>
  <c r="E33" i="16" s="1"/>
  <c r="BN18" i="13"/>
  <c r="F19" i="16" s="1"/>
  <c r="BP36" i="13"/>
  <c r="BS36" i="13" s="1"/>
  <c r="BM36" i="13"/>
  <c r="E37" i="16" s="1"/>
  <c r="BQ36" i="13"/>
  <c r="I37" i="16" s="1"/>
  <c r="BP55" i="13"/>
  <c r="BS55" i="13" s="1"/>
  <c r="G37" i="16"/>
  <c r="BP15" i="13"/>
  <c r="H16" i="16" s="1"/>
  <c r="BQ7" i="13"/>
  <c r="BT7" i="13" s="1"/>
  <c r="BL8" i="13"/>
  <c r="D9" i="16" s="1"/>
  <c r="BL36" i="13"/>
  <c r="D37" i="16" s="1"/>
  <c r="BM55" i="13"/>
  <c r="E56" i="16" s="1"/>
  <c r="BN44" i="13"/>
  <c r="F45" i="16" s="1"/>
  <c r="BQ48" i="13"/>
  <c r="BT48" i="13" s="1"/>
  <c r="BP10" i="13"/>
  <c r="H11" i="16" s="1"/>
  <c r="BL40" i="13"/>
  <c r="D41" i="16" s="1"/>
  <c r="G56" i="16"/>
  <c r="BN7" i="13"/>
  <c r="F8" i="16" s="1"/>
  <c r="BO44" i="13"/>
  <c r="G45" i="16" s="1"/>
  <c r="BP44" i="13"/>
  <c r="BS44" i="13" s="1"/>
  <c r="BO45" i="13"/>
  <c r="G46" i="16" s="1"/>
  <c r="BM44" i="13"/>
  <c r="E45" i="16" s="1"/>
  <c r="BO40" i="13"/>
  <c r="G41" i="16" s="1"/>
  <c r="BP40" i="13"/>
  <c r="BS40" i="13" s="1"/>
  <c r="G39" i="16"/>
  <c r="BL15" i="13"/>
  <c r="D16" i="16" s="1"/>
  <c r="BS31" i="13"/>
  <c r="BL33" i="13"/>
  <c r="D34" i="16" s="1"/>
  <c r="BM33" i="13"/>
  <c r="E34" i="16" s="1"/>
  <c r="BR31" i="13"/>
  <c r="BU31" i="13" s="1"/>
  <c r="BP33" i="13"/>
  <c r="BS33" i="13" s="1"/>
  <c r="BO10" i="13"/>
  <c r="BR10" i="13" s="1"/>
  <c r="BU10" i="13" s="1"/>
  <c r="BL24" i="13"/>
  <c r="D25" i="16" s="1"/>
  <c r="BQ10" i="13"/>
  <c r="BT10" i="13" s="1"/>
  <c r="I34" i="16"/>
  <c r="BQ9" i="13"/>
  <c r="BT9" i="13" s="1"/>
  <c r="BN47" i="13"/>
  <c r="F48" i="16" s="1"/>
  <c r="BN15" i="13"/>
  <c r="F16" i="16" s="1"/>
  <c r="BR19" i="13"/>
  <c r="BU19" i="13" s="1"/>
  <c r="BL47" i="13"/>
  <c r="D48" i="16" s="1"/>
  <c r="BL44" i="13"/>
  <c r="D45" i="16" s="1"/>
  <c r="BM47" i="13"/>
  <c r="E48" i="16" s="1"/>
  <c r="BQ15" i="13"/>
  <c r="BT15" i="13" s="1"/>
  <c r="G14" i="16"/>
  <c r="BQ46" i="13"/>
  <c r="I47" i="16" s="1"/>
  <c r="BL51" i="13"/>
  <c r="D52" i="16" s="1"/>
  <c r="BL17" i="13"/>
  <c r="D18" i="16" s="1"/>
  <c r="BQ20" i="13"/>
  <c r="I21" i="16" s="1"/>
  <c r="BN20" i="13"/>
  <c r="F21" i="16" s="1"/>
  <c r="BN46" i="13"/>
  <c r="F47" i="16" s="1"/>
  <c r="BM24" i="13"/>
  <c r="E25" i="16" s="1"/>
  <c r="BL45" i="13"/>
  <c r="D46" i="16" s="1"/>
  <c r="BS13" i="13"/>
  <c r="BO30" i="13"/>
  <c r="G31" i="16" s="1"/>
  <c r="BL46" i="13"/>
  <c r="D47" i="16" s="1"/>
  <c r="BM17" i="13"/>
  <c r="E18" i="16" s="1"/>
  <c r="BQ18" i="13"/>
  <c r="BT18" i="13" s="1"/>
  <c r="BP24" i="13"/>
  <c r="BS24" i="13" s="1"/>
  <c r="BO46" i="13"/>
  <c r="BR46" i="13" s="1"/>
  <c r="BU46" i="13" s="1"/>
  <c r="G49" i="16"/>
  <c r="BO20" i="13"/>
  <c r="BR20" i="13" s="1"/>
  <c r="BU20" i="13" s="1"/>
  <c r="I39" i="16"/>
  <c r="BP46" i="13"/>
  <c r="H47" i="16" s="1"/>
  <c r="I14" i="16"/>
  <c r="BS52" i="13"/>
  <c r="BR12" i="13"/>
  <c r="BU12" i="13" s="1"/>
  <c r="BM20" i="13"/>
  <c r="E21" i="16" s="1"/>
  <c r="BQ24" i="13"/>
  <c r="BN17" i="13"/>
  <c r="F18" i="16" s="1"/>
  <c r="BP47" i="13"/>
  <c r="BS47" i="13" s="1"/>
  <c r="BQ51" i="13"/>
  <c r="BT51" i="13" s="1"/>
  <c r="BO15" i="13"/>
  <c r="BR15" i="13" s="1"/>
  <c r="BU15" i="13" s="1"/>
  <c r="BO18" i="13"/>
  <c r="BR18" i="13" s="1"/>
  <c r="BU18" i="13" s="1"/>
  <c r="BR24" i="13"/>
  <c r="BU24" i="13" s="1"/>
  <c r="G25" i="16"/>
  <c r="BS8" i="13"/>
  <c r="H9" i="16"/>
  <c r="BN10" i="13"/>
  <c r="F11" i="16" s="1"/>
  <c r="BO17" i="13"/>
  <c r="BQ8" i="13"/>
  <c r="I9" i="16" s="1"/>
  <c r="BP30" i="13"/>
  <c r="H31" i="16" s="1"/>
  <c r="BL9" i="13"/>
  <c r="D10" i="16" s="1"/>
  <c r="BP17" i="13"/>
  <c r="BM30" i="13"/>
  <c r="E31" i="16" s="1"/>
  <c r="BO9" i="13"/>
  <c r="BR9" i="13" s="1"/>
  <c r="BU9" i="13" s="1"/>
  <c r="BN8" i="13"/>
  <c r="F9" i="16" s="1"/>
  <c r="BN9" i="13"/>
  <c r="F10" i="16" s="1"/>
  <c r="BO33" i="13"/>
  <c r="G38" i="16"/>
  <c r="BM10" i="13"/>
  <c r="E11" i="16" s="1"/>
  <c r="BN30" i="13"/>
  <c r="F31" i="16" s="1"/>
  <c r="BP9" i="13"/>
  <c r="H10" i="16" s="1"/>
  <c r="BN33" i="13"/>
  <c r="F34" i="16" s="1"/>
  <c r="BM18" i="13"/>
  <c r="E19" i="16" s="1"/>
  <c r="H39" i="16"/>
  <c r="BQ45" i="13"/>
  <c r="BT45" i="13" s="1"/>
  <c r="BP45" i="13"/>
  <c r="H46" i="16" s="1"/>
  <c r="BN24" i="13"/>
  <c r="F25" i="16" s="1"/>
  <c r="BL30" i="13"/>
  <c r="D31" i="16" s="1"/>
  <c r="BO8" i="13"/>
  <c r="BN45" i="13"/>
  <c r="F46" i="16" s="1"/>
  <c r="BM8" i="13"/>
  <c r="E9" i="16" s="1"/>
  <c r="I17" i="16"/>
  <c r="BT23" i="13"/>
  <c r="I24" i="16"/>
  <c r="BT25" i="13"/>
  <c r="I26" i="16"/>
  <c r="I13" i="16"/>
  <c r="BT12" i="13"/>
  <c r="BT30" i="13"/>
  <c r="I31" i="16"/>
  <c r="I18" i="16"/>
  <c r="BT17" i="13"/>
  <c r="H13" i="16"/>
  <c r="BS12" i="13"/>
  <c r="BS34" i="13"/>
  <c r="H35" i="16"/>
  <c r="BR34" i="13"/>
  <c r="BU34" i="13" s="1"/>
  <c r="G35" i="16"/>
  <c r="BT52" i="13"/>
  <c r="I53" i="16"/>
  <c r="BS25" i="13"/>
  <c r="H26" i="16"/>
  <c r="BT43" i="13"/>
  <c r="I44" i="16"/>
  <c r="BS53" i="13"/>
  <c r="H54" i="16"/>
  <c r="BS43" i="13"/>
  <c r="H44" i="16"/>
  <c r="BS37" i="13"/>
  <c r="H38" i="16"/>
  <c r="H15" i="16"/>
  <c r="BS14" i="13"/>
  <c r="H40" i="16"/>
  <c r="BS39" i="13"/>
  <c r="BR14" i="13"/>
  <c r="BU14" i="13" s="1"/>
  <c r="G15" i="16"/>
  <c r="I15" i="16"/>
  <c r="BT14" i="13"/>
  <c r="BR26" i="13"/>
  <c r="BU26" i="13" s="1"/>
  <c r="G27" i="16"/>
  <c r="I45" i="16"/>
  <c r="BT44" i="13"/>
  <c r="BS16" i="13"/>
  <c r="H17" i="16"/>
  <c r="BR11" i="13"/>
  <c r="BU11" i="13" s="1"/>
  <c r="G12" i="16"/>
  <c r="H20" i="16"/>
  <c r="BS19" i="13"/>
  <c r="BS7" i="13"/>
  <c r="H8" i="16"/>
  <c r="G26" i="16"/>
  <c r="BS22" i="13"/>
  <c r="H23" i="16"/>
  <c r="BT40" i="13"/>
  <c r="I41" i="16"/>
  <c r="H33" i="16"/>
  <c r="BS32" i="13"/>
  <c r="BS20" i="13"/>
  <c r="H21" i="16"/>
  <c r="G44" i="16"/>
  <c r="BR43" i="13"/>
  <c r="BU43" i="13" s="1"/>
  <c r="I38" i="16"/>
  <c r="BT37" i="13"/>
  <c r="I40" i="16"/>
  <c r="BT39" i="13"/>
  <c r="BR16" i="13"/>
  <c r="BU16" i="13" s="1"/>
  <c r="G17" i="16"/>
  <c r="BS11" i="13"/>
  <c r="H12" i="16"/>
  <c r="BT19" i="13"/>
  <c r="I20" i="16"/>
  <c r="BT11" i="13"/>
  <c r="I12" i="16"/>
  <c r="BS18" i="13"/>
  <c r="H19" i="16"/>
  <c r="I32" i="16"/>
  <c r="BT31" i="13"/>
  <c r="I48" i="16"/>
  <c r="BT47" i="13"/>
  <c r="I54" i="16"/>
  <c r="BT53" i="13"/>
  <c r="G22" i="16"/>
  <c r="BR21" i="13"/>
  <c r="BU21" i="13" s="1"/>
  <c r="BT22" i="13"/>
  <c r="BR53" i="13"/>
  <c r="BU53" i="13" s="1"/>
  <c r="G54" i="16"/>
  <c r="H24" i="16"/>
  <c r="BS23" i="13"/>
  <c r="BT21" i="13" l="1"/>
  <c r="G28" i="16"/>
  <c r="BT27" i="13"/>
  <c r="I55" i="16"/>
  <c r="BS27" i="13"/>
  <c r="H37" i="16"/>
  <c r="G55" i="16"/>
  <c r="I36" i="16"/>
  <c r="BS26" i="13"/>
  <c r="H55" i="16"/>
  <c r="BS35" i="13"/>
  <c r="G48" i="16"/>
  <c r="BR35" i="13"/>
  <c r="BU35" i="13" s="1"/>
  <c r="BR32" i="13"/>
  <c r="BU32" i="13" s="1"/>
  <c r="I56" i="16"/>
  <c r="BS48" i="13"/>
  <c r="BT26" i="13"/>
  <c r="BR7" i="13"/>
  <c r="BU7" i="13" s="1"/>
  <c r="I8" i="16"/>
  <c r="H41" i="16"/>
  <c r="H52" i="16"/>
  <c r="BR51" i="13"/>
  <c r="BU51" i="13" s="1"/>
  <c r="BR45" i="13"/>
  <c r="BU45" i="13" s="1"/>
  <c r="H34" i="16"/>
  <c r="BR40" i="13"/>
  <c r="BU40" i="13" s="1"/>
  <c r="H45" i="16"/>
  <c r="BT36" i="13"/>
  <c r="I33" i="16"/>
  <c r="BS15" i="13"/>
  <c r="H56" i="16"/>
  <c r="BT20" i="13"/>
  <c r="I49" i="16"/>
  <c r="G16" i="16"/>
  <c r="BS10" i="13"/>
  <c r="G19" i="16"/>
  <c r="G21" i="16"/>
  <c r="BS46" i="13"/>
  <c r="BR44" i="13"/>
  <c r="BU44" i="13" s="1"/>
  <c r="G10" i="16"/>
  <c r="I10" i="16"/>
  <c r="BR30" i="13"/>
  <c r="BU30" i="13" s="1"/>
  <c r="G47" i="16"/>
  <c r="BS30" i="13"/>
  <c r="I11" i="16"/>
  <c r="I16" i="16"/>
  <c r="H25" i="16"/>
  <c r="G11" i="16"/>
  <c r="BT46" i="13"/>
  <c r="I25" i="16"/>
  <c r="BT24" i="13"/>
  <c r="BS9" i="13"/>
  <c r="I52" i="16"/>
  <c r="BT8" i="13"/>
  <c r="I46" i="16"/>
  <c r="H48" i="16"/>
  <c r="I19" i="16"/>
  <c r="H18" i="16"/>
  <c r="BS17" i="13"/>
  <c r="BS45" i="13"/>
  <c r="BR17" i="13"/>
  <c r="BU17" i="13" s="1"/>
  <c r="G18" i="16"/>
  <c r="BR8" i="13"/>
  <c r="G9" i="16"/>
  <c r="BR33" i="13"/>
  <c r="BU33" i="13" s="1"/>
  <c r="G34" i="16"/>
  <c r="BU8" i="13" l="1"/>
</calcChain>
</file>

<file path=xl/sharedStrings.xml><?xml version="1.0" encoding="utf-8"?>
<sst xmlns="http://schemas.openxmlformats.org/spreadsheetml/2006/main" count="822" uniqueCount="268">
  <si>
    <t>Functies</t>
  </si>
  <si>
    <t>Werkzaamheden</t>
  </si>
  <si>
    <t>Blootstellingsroute</t>
  </si>
  <si>
    <t>Duur</t>
  </si>
  <si>
    <t>Stapnr.</t>
  </si>
  <si>
    <t>R1</t>
  </si>
  <si>
    <t>R2</t>
  </si>
  <si>
    <t>R3</t>
  </si>
  <si>
    <t>R4</t>
  </si>
  <si>
    <t>R5</t>
  </si>
  <si>
    <t>O1</t>
  </si>
  <si>
    <t>O2</t>
  </si>
  <si>
    <t>S1</t>
  </si>
  <si>
    <t>S2</t>
  </si>
  <si>
    <t>S3</t>
  </si>
  <si>
    <t>S4</t>
  </si>
  <si>
    <t>S5</t>
  </si>
  <si>
    <t>LK1</t>
  </si>
  <si>
    <t>Reguliere proces</t>
  </si>
  <si>
    <t>Storingen</t>
  </si>
  <si>
    <t>Reguliere onderhoud en schoonmaak</t>
  </si>
  <si>
    <t>R7</t>
  </si>
  <si>
    <t>R8</t>
  </si>
  <si>
    <t>R9</t>
  </si>
  <si>
    <t>R10</t>
  </si>
  <si>
    <t>doorlopend</t>
  </si>
  <si>
    <t>dermaal</t>
  </si>
  <si>
    <t>O3</t>
  </si>
  <si>
    <t>handschoenen</t>
  </si>
  <si>
    <t>Procesmateriaal</t>
  </si>
  <si>
    <t>inhalatoir</t>
  </si>
  <si>
    <t>oraal</t>
  </si>
  <si>
    <t>frequentie</t>
  </si>
  <si>
    <t># per freq</t>
  </si>
  <si>
    <t>duur in min</t>
  </si>
  <si>
    <t>dagelijks</t>
  </si>
  <si>
    <t>R6</t>
  </si>
  <si>
    <t>O4</t>
  </si>
  <si>
    <t>O5</t>
  </si>
  <si>
    <t>O6</t>
  </si>
  <si>
    <t>R11</t>
  </si>
  <si>
    <t>jaarlijks</t>
  </si>
  <si>
    <t>maandelijks</t>
  </si>
  <si>
    <t>wekelijks</t>
  </si>
  <si>
    <t># min blootstelling per dag</t>
  </si>
  <si>
    <t>bronafscherming met lokale afzuiging</t>
  </si>
  <si>
    <t>gebruik van product dat de emissie vermindert</t>
  </si>
  <si>
    <t>geen bronmaatregelen</t>
  </si>
  <si>
    <t>toelichting</t>
  </si>
  <si>
    <t>score</t>
  </si>
  <si>
    <t>niet cabine</t>
  </si>
  <si>
    <t>open / gesloten cabine zonder afzuiging</t>
  </si>
  <si>
    <t>cabine met afzuiging</t>
  </si>
  <si>
    <t>bronafscherming</t>
  </si>
  <si>
    <t>bronisolatie en ventilatie</t>
  </si>
  <si>
    <t>afscheiding van de werknemer</t>
  </si>
  <si>
    <t>bronisolatie/afzuiging</t>
  </si>
  <si>
    <t>R12</t>
  </si>
  <si>
    <t>R13</t>
  </si>
  <si>
    <t>R14</t>
  </si>
  <si>
    <t>R15</t>
  </si>
  <si>
    <t>Dermaal</t>
  </si>
  <si>
    <t>Inhalatoir</t>
  </si>
  <si>
    <t>nee</t>
  </si>
  <si>
    <t>adembescherming</t>
  </si>
  <si>
    <t>nieuwe handschoenen elke dienst</t>
  </si>
  <si>
    <t>geen handschoenen</t>
  </si>
  <si>
    <t>Omkasting van de bron met afzuiging in de omkasting,bijvoorbeeld een zuurkast</t>
  </si>
  <si>
    <t>Afzuiging die erop gericht is om lokaal, dat wil zeggen op een bepaald punt, schadelijke stoffen af te voeren. Dit gebeurt door te zorgen dat de schadelijke stoffen worden meegezogen in de luchtstroom die gericht is inwaarts het systeem</t>
  </si>
  <si>
    <t>zoals: nat maken van poeder, vernevelen van water</t>
  </si>
  <si>
    <t>lokale afzuiging (LEV)</t>
  </si>
  <si>
    <t>de werknemer bevindt zich in een aparte ruimte die wordt afgezogen of een lichte overdruk heeft; de emissiebron bevindt zicht buiten deze ruimte</t>
  </si>
  <si>
    <t>de werknemer wordt niet afgeschermd van de bron door middel van een cabine</t>
  </si>
  <si>
    <t>TPF/2 veiligheidsfactor</t>
  </si>
  <si>
    <t>Filtermasker (snuitje) P2 (FFP2)</t>
  </si>
  <si>
    <t>Filtermasker (snuitje) P3 (FFP3)</t>
  </si>
  <si>
    <t>Kwart/half/gelaatsmasker met filter, type P2L</t>
  </si>
  <si>
    <t>Kwart/half/gelaatsmasker met filter, type P3L</t>
  </si>
  <si>
    <t>Volgelaatsmasker met filter, type P2L</t>
  </si>
  <si>
    <t>Volgelaatsmasker met filter, type P3L</t>
  </si>
  <si>
    <t>Masker met aangedreven filter TMP1</t>
  </si>
  <si>
    <t>Masker met aangedreven filter TMP2</t>
  </si>
  <si>
    <t>Kwart/halfgelaatsmasker met aangedreven filter TMP3</t>
  </si>
  <si>
    <t>Volgelaatsmasker met aangedreven lucht TMP3</t>
  </si>
  <si>
    <t>Kap of helm met verse luchttoevoer TH1</t>
  </si>
  <si>
    <t>Kap of helm met verse luchttoevoer TH2</t>
  </si>
  <si>
    <t>Kap of helm met verse luchttoevoer TH3</t>
  </si>
  <si>
    <t>bijv. In de cabine van een trekker of vrachtauto, in een cabine die niet is voorzien van filters, overdruksysteem e.d. of achter een scherm</t>
  </si>
  <si>
    <r>
      <t xml:space="preserve">Bron: Koen Verbist, Hans Marquart, Henri Heussen, Jody Schinkel, John West, Wouter Fransman, Maikel van Niftrik, Erik Tielemans </t>
    </r>
    <r>
      <rPr>
        <i/>
        <sz val="10"/>
        <rFont val="Arial"/>
        <family val="2"/>
      </rPr>
      <t xml:space="preserve">Stoffenmanager: een web-based control banding tool </t>
    </r>
    <r>
      <rPr>
        <sz val="10"/>
        <rFont val="Arial"/>
        <family val="2"/>
      </rPr>
      <t xml:space="preserve">Tijdschrift voor Toegepaste Arbowetenschap (2011) nr.3: p.92-104
</t>
    </r>
  </si>
  <si>
    <t>O7</t>
  </si>
  <si>
    <t>O8</t>
  </si>
  <si>
    <t>O9</t>
  </si>
  <si>
    <t>O10</t>
  </si>
  <si>
    <t>O11</t>
  </si>
  <si>
    <t>De brond wordt volledig afgeschermd echter binnen de afscherming vindt geen afzuiging plaats</t>
  </si>
  <si>
    <t>afwezig</t>
  </si>
  <si>
    <t>Is de primaire emissie binnen 1 meter van de ademzone?</t>
  </si>
  <si>
    <t>Inhalatoire blootstelling is relevant maar de bron is meer dan 1 meter verwijderd.</t>
  </si>
  <si>
    <t>Inhalatoire blootstelling is afwezig</t>
  </si>
  <si>
    <t>dermale blootstelling is afwezig</t>
  </si>
  <si>
    <t>taak of handeling veroorzaakt dermale blootstelling</t>
  </si>
  <si>
    <t>taak of handeling veroorzaakt dermale blootstelling en verontreiniging van de omgeving</t>
  </si>
  <si>
    <t>inhalatoire bron</t>
  </si>
  <si>
    <t>dermale blootstelling</t>
  </si>
  <si>
    <t>R16</t>
  </si>
  <si>
    <t>R17</t>
  </si>
  <si>
    <t>R18</t>
  </si>
  <si>
    <t>R19</t>
  </si>
  <si>
    <t>R20</t>
  </si>
  <si>
    <t>R21</t>
  </si>
  <si>
    <t>maxscore (t=480)</t>
  </si>
  <si>
    <t>t=</t>
  </si>
  <si>
    <t>orale blootstelling</t>
  </si>
  <si>
    <t xml:space="preserve">Behandel wondjes en schrammen en zorg dat ze geen contact maken met het product. </t>
  </si>
  <si>
    <t>http://whqlibdoc.who.int/publications/2009/9789241597906_eng.pdf</t>
  </si>
  <si>
    <t xml:space="preserve">Handen </t>
  </si>
  <si>
    <t>Werkkleding/lichaam</t>
  </si>
  <si>
    <t>Eten, drinken en roken</t>
  </si>
  <si>
    <t>ja</t>
  </si>
  <si>
    <t>direct + indirect</t>
  </si>
  <si>
    <t>direct</t>
  </si>
  <si>
    <t>indirect</t>
  </si>
  <si>
    <t>dermale blootstelling door omgeving</t>
  </si>
  <si>
    <t>aanwezig</t>
  </si>
  <si>
    <t>Hygiene score</t>
  </si>
  <si>
    <t>Factoren bij elkaar optellen, niet vermenigvuldigen!</t>
  </si>
  <si>
    <t>Vervolgens aftrekken van een basis score van 1</t>
  </si>
  <si>
    <t>Het verschil wordt de beschermingsfactor die net zoals bij inhalatoire en dermale blootstelling wordt vermenigvuldigd met de initiele waarde</t>
  </si>
  <si>
    <t>De maximale beschermingsfactor is 0, indien alle maatregelen zijn genomen om orale blootstelling tegen te gaan</t>
  </si>
  <si>
    <t>maatregelen inhalatoir</t>
  </si>
  <si>
    <t>maatregelen dermaal</t>
  </si>
  <si>
    <t>hulpkolom</t>
  </si>
  <si>
    <t>Inhalatoire maatregelen</t>
  </si>
  <si>
    <t>Dermale maatregelen</t>
  </si>
  <si>
    <t>Lab en Kwaliteitscontrole</t>
  </si>
  <si>
    <t xml:space="preserve">geen </t>
  </si>
  <si>
    <t>Risico inhalatoir</t>
  </si>
  <si>
    <t>Risico dermaal</t>
  </si>
  <si>
    <t>Risico oraal</t>
  </si>
  <si>
    <t>Risico inhalatoir na maatregelen</t>
  </si>
  <si>
    <t>Risico dermaal na maatregelen</t>
  </si>
  <si>
    <t>Risico oraal na maatregelen</t>
  </si>
  <si>
    <t>hazard (factor*transmissieroute)</t>
  </si>
  <si>
    <t>transmissieroute (ja/nee)</t>
  </si>
  <si>
    <t>factor</t>
  </si>
  <si>
    <t>klasse-indeling</t>
  </si>
  <si>
    <t>agens</t>
  </si>
  <si>
    <t>hulpkolommen transmissieroute</t>
  </si>
  <si>
    <t>Hulptabel transmissieroute</t>
  </si>
  <si>
    <t>Hulptabel aanwezigheid procesmateriaal</t>
  </si>
  <si>
    <t>Voor de procesanalyse uit (aard, mate en duur) en beheersmaatregelen</t>
  </si>
  <si>
    <t>Vraag 1. Wordt er gegeten, gedronken of gerookt tijdens de dienst?</t>
  </si>
  <si>
    <t>Vraag 2. Worden de handen gewassen bij verlaten werkruimte?</t>
  </si>
  <si>
    <t>Vraag 3. Worden de handen gewassen voor het betreden van de pauzeruimte?</t>
  </si>
  <si>
    <t>Vraag 4. Wordt voor elke dienst schone werkkleding aangetrokken?</t>
  </si>
  <si>
    <t>Vraag 5. Wordt bij verontreiniging van werkkleding nieuwe werkkleding aangetrokken?</t>
  </si>
  <si>
    <t>Vraag 6. Wordt de werkkleding uitgetrokken voor het betreden van de pauzeruimte?</t>
  </si>
  <si>
    <t>Vraag 7. Wordt de werkkleding wordt op het bedrijf gewassen?</t>
  </si>
  <si>
    <t xml:space="preserve">Hulptabel </t>
  </si>
  <si>
    <t>Vragen Hygiene protocol</t>
  </si>
  <si>
    <t>Scoretabel Hygieneprotocol</t>
  </si>
  <si>
    <t>totaal score van vragen</t>
  </si>
  <si>
    <t>1-totaal score vragen</t>
  </si>
  <si>
    <t>hulpkolom E emissie inhalatoir</t>
  </si>
  <si>
    <t>hulpkolom C biologische agentia</t>
  </si>
  <si>
    <t>hulpkolom cel AS8 procesmateriaal</t>
  </si>
  <si>
    <t>hulpkolom G emissie dermaal</t>
  </si>
  <si>
    <t>hulpkolom I frequentie</t>
  </si>
  <si>
    <t>hulpkolom N bron en vent.</t>
  </si>
  <si>
    <t>hulpkolom Q afscheiding van de werknemer</t>
  </si>
  <si>
    <t>hulpkolom S adembescherming</t>
  </si>
  <si>
    <t>hulpkolom U dermale maatregelen</t>
  </si>
  <si>
    <t>frequentie (kolom I)</t>
  </si>
  <si>
    <t>aantal keren dat de taak wordt uitgevoerd per frequentie (kolom K)</t>
  </si>
  <si>
    <t>duur van een handeling in minuten (kolom L)</t>
  </si>
  <si>
    <t>bronisolatie en ventilatie (kolom N)</t>
  </si>
  <si>
    <t>afscheiding van de werknemer (kolom P)</t>
  </si>
  <si>
    <t>adembescherming (kolom R)</t>
  </si>
  <si>
    <t>gebruik van handschoenen (kolom U)</t>
  </si>
  <si>
    <t>maatregelen oraal</t>
  </si>
  <si>
    <t>Indien geen maatregelen en bovendien eten/drinken/roken op de werkplek dan wordt de orale blootstelling opgehoogd met factor 1</t>
  </si>
  <si>
    <t>Biologische Agentia</t>
  </si>
  <si>
    <t>Nu wordt automatisch de risicoscore (met en zonder beheersmaatregelen) per blootstellingsroute berekend (kolommen X- AC)</t>
  </si>
  <si>
    <t>Benoem voor elk agens de klasse of ernst van de ziekte en de relevante transmissiewegen</t>
  </si>
  <si>
    <t>handbescherming</t>
  </si>
  <si>
    <t>Stap 1. Benoem de biologsiche agentia waarvoor de RI&amp;E moet worden uitgevoerd (kolom B)</t>
  </si>
  <si>
    <t>handschoenen gebruik</t>
  </si>
  <si>
    <t>LK2</t>
  </si>
  <si>
    <t>LK3</t>
  </si>
  <si>
    <t>LK4</t>
  </si>
  <si>
    <t>is gelijk aan de dermale blootstelling inclusief dermale maatregelen</t>
  </si>
  <si>
    <t>Stap 2. Benoem de materiaalstromen die voor het bedrijf/afdeling en deze RI&amp;E relevant zijn en waarin de biologische agentia kunnen voorkomen  (kolom E)</t>
  </si>
  <si>
    <t>De informatie die in deze cellen wordt ingevuld komt automatisch terug in de volgende werkbladen</t>
  </si>
  <si>
    <t>Benoem de agentia en de procesmaterialen waarvoor de RI&amp;E wordt uitgevoerd (maximaal 15)</t>
  </si>
  <si>
    <t>Werkblad 1: Startinformtie</t>
  </si>
  <si>
    <t>Werkblad 2: Biologische Agentia</t>
  </si>
  <si>
    <t>EU klasse</t>
  </si>
  <si>
    <t>Stap 3. Selecteer per agens de klasse indeling volgens 2000-54-EG (in kolom C)</t>
  </si>
  <si>
    <t>Stap 4. Bepaal per agens de relevante transmissiewegen (inhalatoir (kolom E), dermaal (kolom F), oraal (kolom G))</t>
  </si>
  <si>
    <t>Werkblad 3: Procesmaterialen</t>
  </si>
  <si>
    <t>Geef aan welke biologische agentia relevant zijn per procesmateriaal</t>
  </si>
  <si>
    <t>Stap 5. Bepaal per agens de relevante procesmaterialen: in welk procesmateriaal komt het agens voor of kan het voorkomen? (kolommen C-Q)</t>
  </si>
  <si>
    <t>Vul de vragen van het hygiene protocol in.</t>
  </si>
  <si>
    <t>Werkblad 4: Hygiene protocol</t>
  </si>
  <si>
    <t>Stap 6. Vul de vraag over eten, drinken en roken in (vraag 1)</t>
  </si>
  <si>
    <t>Stap 7. Vul de vragen over het wassen van de handen in (vragen 2 en 3)</t>
  </si>
  <si>
    <t>Stap 8. Vul de vragen over het gebruik van werkkleding in (vragen 4 t/m 7)</t>
  </si>
  <si>
    <t>Stap 9. Benoem alle processtappen in het (1) reguliere proces, (2) reguliere onderhoud en schoonmaak, (3) storingen en (4) lab en kwaliteitscontrole met een korte omschrijving (kolom B)</t>
  </si>
  <si>
    <t>Stap 10. Bepaal het gebruikte procesmateriaal (kolom C)</t>
  </si>
  <si>
    <t>Stap 11. Omschrijf de werkzaamheden (kolom D)</t>
  </si>
  <si>
    <t>Stap 12. Bepaal de inhalatoire blootstellingsroute (kolom E)</t>
  </si>
  <si>
    <t>Stap 13. Bepaal de dermale blootstellingsroute (kolom G)</t>
  </si>
  <si>
    <t xml:space="preserve">Stap 14. Bepaal de duur van de taak </t>
  </si>
  <si>
    <t>Stap 15. Bepaal de maatregelen om inhalatoire blootstelling te voorkomen</t>
  </si>
  <si>
    <t>Stap 16. Bepaal de maatregelen om dermale blootstelling te voorkomen</t>
  </si>
  <si>
    <t>&lt; 1 meter van ademzone</t>
  </si>
  <si>
    <t>&gt; 1 meter van ademzone</t>
  </si>
  <si>
    <t>Processtap</t>
  </si>
  <si>
    <r>
      <t xml:space="preserve">Risicoscore per route </t>
    </r>
    <r>
      <rPr>
        <i/>
        <u/>
        <sz val="10"/>
        <rFont val="Arial"/>
        <family val="2"/>
      </rPr>
      <t>zonder</t>
    </r>
    <r>
      <rPr>
        <i/>
        <sz val="10"/>
        <rFont val="Arial"/>
        <family val="2"/>
      </rPr>
      <t xml:space="preserve"> maatregelen</t>
    </r>
  </si>
  <si>
    <r>
      <t xml:space="preserve">Risicoscore per route </t>
    </r>
    <r>
      <rPr>
        <i/>
        <u/>
        <sz val="10"/>
        <rFont val="Arial"/>
        <family val="2"/>
      </rPr>
      <t>met</t>
    </r>
    <r>
      <rPr>
        <i/>
        <sz val="10"/>
        <rFont val="Arial"/>
        <family val="2"/>
      </rPr>
      <t xml:space="preserve"> maatregelen</t>
    </r>
  </si>
  <si>
    <t>Risico beoordeling voor agens:</t>
  </si>
  <si>
    <t>Risico inhalatoir na maat-regelen</t>
  </si>
  <si>
    <t>Risico dermaal na maat-regelen</t>
  </si>
  <si>
    <t>Risico oraal na maat-regelen</t>
  </si>
  <si>
    <t>EU-klasse:</t>
  </si>
  <si>
    <t>S6</t>
  </si>
  <si>
    <t>LK5</t>
  </si>
  <si>
    <t>Werkblad 5b: Toelichting proces en blootstelling</t>
  </si>
  <si>
    <t>Werkblad 5b: Proces en blootstelling</t>
  </si>
  <si>
    <t>Werkblad 6: Rapportage</t>
  </si>
  <si>
    <t>Rapportage voor agens:</t>
  </si>
  <si>
    <t>EU klasse voor agens:</t>
  </si>
  <si>
    <r>
      <t xml:space="preserve">Risicoscore per route </t>
    </r>
    <r>
      <rPr>
        <u/>
        <sz val="10"/>
        <rFont val="Arial"/>
        <family val="2"/>
      </rPr>
      <t>zonder</t>
    </r>
    <r>
      <rPr>
        <sz val="10"/>
        <rFont val="Arial"/>
        <family val="2"/>
      </rPr>
      <t xml:space="preserve"> maatregelen</t>
    </r>
  </si>
  <si>
    <r>
      <t xml:space="preserve">Risicoscore per route </t>
    </r>
    <r>
      <rPr>
        <u/>
        <sz val="10"/>
        <rFont val="Arial"/>
        <family val="2"/>
      </rPr>
      <t>met</t>
    </r>
    <r>
      <rPr>
        <sz val="10"/>
        <rFont val="Arial"/>
        <family val="2"/>
      </rPr>
      <t xml:space="preserve"> maatregelen</t>
    </r>
  </si>
  <si>
    <t>Werkblad 7: Functies</t>
  </si>
  <si>
    <t>Vul de functies in en de taken die per functie relevant zijn</t>
  </si>
  <si>
    <t>Functie-werkzaamheden matrix</t>
  </si>
  <si>
    <t>Functie 1</t>
  </si>
  <si>
    <t>Functie 2</t>
  </si>
  <si>
    <t>Functie 3</t>
  </si>
  <si>
    <t>Functie 4</t>
  </si>
  <si>
    <t>Functie 5</t>
  </si>
  <si>
    <t>Functie 6</t>
  </si>
  <si>
    <t>Functie 7</t>
  </si>
  <si>
    <t>Functie 8</t>
  </si>
  <si>
    <t>Functie 9</t>
  </si>
  <si>
    <t>Functie 10</t>
  </si>
  <si>
    <t>Hulptabel functies</t>
  </si>
  <si>
    <t>waarde inhlatoir</t>
  </si>
  <si>
    <t>waarde dermaal</t>
  </si>
  <si>
    <t>waarde oraal</t>
  </si>
  <si>
    <t>toaalwaarde</t>
  </si>
  <si>
    <t>-</t>
  </si>
  <si>
    <t>Risicobeoordeling voor agens:</t>
  </si>
  <si>
    <t>Risicoscore voor de functie:</t>
  </si>
  <si>
    <t>Werkblad 7b: Toelichting functies</t>
  </si>
  <si>
    <t>Stap 18: Vul de relevante functies in (rij 5-6)</t>
  </si>
  <si>
    <t>Stap 19: Geef per functie aan welke taken relevant zijn door ja te selecteren (rij 9 t/m 57)</t>
  </si>
  <si>
    <t>Nu wordt automatisch de risicoscore (inclusief de geselecteerde beheersmaatregelen) per functie berekend (rij 7)</t>
  </si>
  <si>
    <t>Stap 17. Selecteer agens (cel BM3) voor risicoscore per agens</t>
  </si>
  <si>
    <t>Versie 1.1</t>
  </si>
  <si>
    <t>Aviaire influenza</t>
  </si>
  <si>
    <t>Campylobacter spp</t>
  </si>
  <si>
    <t>Cryptospridium spp</t>
  </si>
  <si>
    <t>Besmette kadavers of dierlijke resten</t>
  </si>
  <si>
    <t>Dakwerkzaamheden</t>
  </si>
  <si>
    <t>Verwijderen dierlijke resten of kadavers</t>
  </si>
  <si>
    <t>Worst Case 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</si>
</sst>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sz val="8"/>
      <name val="Arial"/>
      <family val="2"/>
    </font>
    <font>
      <b/>
      <sz val="10"/>
      <name val="Arial"/>
      <family val="2"/>
    </font>
    <font>
      <b/>
      <sz val="10"/>
      <color indexed="10"/>
      <name val="Arial"/>
      <family val="2"/>
    </font>
    <font>
      <u/>
      <sz val="10"/>
      <color indexed="12"/>
      <name val="Arial"/>
      <family val="2"/>
    </font>
    <font>
      <b/>
      <sz val="16"/>
      <name val="Arial"/>
      <family val="2"/>
    </font>
    <font>
      <sz val="10"/>
      <color indexed="57"/>
      <name val="Arial"/>
      <family val="2"/>
    </font>
    <font>
      <b/>
      <sz val="18"/>
      <color indexed="57"/>
      <name val="Arial"/>
      <family val="2"/>
    </font>
    <font>
      <sz val="10"/>
      <name val="Arial"/>
      <family val="2"/>
    </font>
    <font>
      <b/>
      <sz val="10"/>
      <color indexed="40"/>
      <name val="Arial"/>
      <family val="2"/>
    </font>
    <font>
      <b/>
      <sz val="12"/>
      <name val="Arial"/>
      <family val="2"/>
    </font>
    <font>
      <i/>
      <sz val="10"/>
      <name val="Arial"/>
      <family val="2"/>
    </font>
    <font>
      <sz val="14"/>
      <name val="Arial"/>
      <family val="2"/>
    </font>
    <font>
      <b/>
      <i/>
      <sz val="10"/>
      <name val="Arial"/>
      <family val="2"/>
    </font>
    <font>
      <sz val="10"/>
      <color indexed="10"/>
      <name val="Arial"/>
      <family val="2"/>
    </font>
    <font>
      <sz val="12"/>
      <name val="Arial"/>
      <family val="2"/>
    </font>
    <font>
      <sz val="10"/>
      <color indexed="8"/>
      <name val="Arial"/>
      <family val="2"/>
    </font>
    <font>
      <sz val="8"/>
      <name val="Arial"/>
      <family val="2"/>
    </font>
    <font>
      <i/>
      <sz val="10"/>
      <color indexed="10"/>
      <name val="Arial"/>
      <family val="2"/>
    </font>
    <font>
      <i/>
      <u/>
      <sz val="10"/>
      <name val="Arial"/>
      <family val="2"/>
    </font>
    <font>
      <sz val="10"/>
      <color indexed="11"/>
      <name val="Arial"/>
      <family val="2"/>
    </font>
    <font>
      <sz val="16"/>
      <name val="Arial"/>
      <family val="2"/>
    </font>
    <font>
      <u/>
      <sz val="10"/>
      <name val="Arial"/>
      <family val="2"/>
    </font>
    <font>
      <b/>
      <sz val="18"/>
      <name val="Arial"/>
      <family val="2"/>
    </font>
    <font>
      <sz val="8"/>
      <name val="Arial"/>
      <family val="2"/>
    </font>
  </fonts>
  <fills count="15">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51"/>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45"/>
        <bgColor indexed="64"/>
      </patternFill>
    </fill>
    <fill>
      <patternFill patternType="solid">
        <fgColor indexed="42"/>
        <bgColor indexed="64"/>
      </patternFill>
    </fill>
    <fill>
      <patternFill patternType="solid">
        <fgColor indexed="11"/>
        <bgColor indexed="64"/>
      </patternFill>
    </fill>
    <fill>
      <patternFill patternType="solid">
        <fgColor indexed="52"/>
        <bgColor indexed="64"/>
      </patternFill>
    </fill>
    <fill>
      <patternFill patternType="solid">
        <fgColor indexed="8"/>
        <bgColor indexed="64"/>
      </patternFill>
    </fill>
    <fill>
      <patternFill patternType="solid">
        <fgColor indexed="40"/>
        <bgColor indexed="64"/>
      </patternFill>
    </fill>
    <fill>
      <patternFill patternType="solid">
        <fgColor indexed="50"/>
        <bgColor indexed="64"/>
      </patternFill>
    </fill>
  </fills>
  <borders count="8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hair">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hair">
        <color indexed="64"/>
      </top>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medium">
        <color indexed="64"/>
      </bottom>
      <diagonal/>
    </border>
    <border>
      <left/>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thin">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alignment vertical="top"/>
      <protection locked="0"/>
    </xf>
    <xf numFmtId="0" fontId="8" fillId="0" borderId="0"/>
  </cellStyleXfs>
  <cellXfs count="504">
    <xf numFmtId="0" fontId="0" fillId="0" borderId="0" xfId="0"/>
    <xf numFmtId="0" fontId="0" fillId="0" borderId="0" xfId="0" applyAlignment="1">
      <alignment vertical="top"/>
    </xf>
    <xf numFmtId="0" fontId="8" fillId="0" borderId="0" xfId="0" applyFont="1"/>
    <xf numFmtId="0" fontId="8" fillId="2" borderId="1" xfId="0" applyFont="1" applyFill="1" applyBorder="1" applyAlignment="1" applyProtection="1">
      <alignment vertical="top" wrapText="1"/>
      <protection locked="0"/>
    </xf>
    <xf numFmtId="0" fontId="8" fillId="0" borderId="0" xfId="0" applyFont="1" applyAlignment="1">
      <alignment vertical="top"/>
    </xf>
    <xf numFmtId="0" fontId="8" fillId="0" borderId="1" xfId="0" applyFont="1" applyBorder="1" applyAlignment="1" applyProtection="1">
      <alignment horizontal="center" vertical="center" shrinkToFit="1"/>
      <protection locked="0"/>
    </xf>
    <xf numFmtId="0" fontId="8" fillId="0" borderId="0" xfId="2"/>
    <xf numFmtId="0" fontId="2" fillId="0" borderId="0" xfId="0" applyFont="1"/>
    <xf numFmtId="0" fontId="12" fillId="0" borderId="0" xfId="0" applyFont="1"/>
    <xf numFmtId="0" fontId="8" fillId="0" borderId="0" xfId="0" applyFont="1" applyAlignment="1">
      <alignment wrapText="1"/>
    </xf>
    <xf numFmtId="0" fontId="1" fillId="0" borderId="0" xfId="0" applyFont="1"/>
    <xf numFmtId="0" fontId="11" fillId="0" borderId="0" xfId="0" applyFont="1"/>
    <xf numFmtId="1" fontId="8" fillId="0" borderId="1" xfId="0" applyNumberFormat="1" applyFont="1" applyBorder="1" applyAlignment="1">
      <alignment vertical="top" wrapText="1"/>
    </xf>
    <xf numFmtId="0" fontId="8" fillId="2" borderId="2" xfId="0" applyFont="1" applyFill="1" applyBorder="1" applyAlignment="1" applyProtection="1">
      <alignment vertical="top" wrapText="1"/>
      <protection locked="0"/>
    </xf>
    <xf numFmtId="1" fontId="8" fillId="0" borderId="2" xfId="0" applyNumberFormat="1"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0" xfId="1" applyAlignment="1" applyProtection="1">
      <alignment horizontal="left" vertical="top" wrapText="1"/>
    </xf>
    <xf numFmtId="0" fontId="0" fillId="0" borderId="0" xfId="0" applyAlignment="1">
      <alignment vertical="center"/>
    </xf>
    <xf numFmtId="0" fontId="8" fillId="0" borderId="1" xfId="0" applyFont="1" applyBorder="1" applyAlignment="1">
      <alignment vertical="top" wrapText="1"/>
    </xf>
    <xf numFmtId="0" fontId="0" fillId="0" borderId="1" xfId="0" applyBorder="1" applyAlignment="1">
      <alignment vertical="top" wrapText="1"/>
    </xf>
    <xf numFmtId="0" fontId="8" fillId="3" borderId="3" xfId="0" applyFont="1" applyFill="1" applyBorder="1"/>
    <xf numFmtId="0" fontId="8" fillId="4" borderId="3" xfId="0" applyFont="1" applyFill="1" applyBorder="1" applyAlignment="1">
      <alignment wrapText="1"/>
    </xf>
    <xf numFmtId="0" fontId="8" fillId="3" borderId="3" xfId="0" applyFont="1" applyFill="1" applyBorder="1" applyAlignment="1">
      <alignment wrapText="1"/>
    </xf>
    <xf numFmtId="0" fontId="8" fillId="5" borderId="3" xfId="0" applyFont="1" applyFill="1" applyBorder="1" applyAlignment="1">
      <alignment wrapText="1"/>
    </xf>
    <xf numFmtId="0" fontId="8" fillId="6" borderId="3" xfId="0" applyFont="1" applyFill="1" applyBorder="1" applyAlignment="1">
      <alignment wrapText="1"/>
    </xf>
    <xf numFmtId="0" fontId="8" fillId="0" borderId="0" xfId="0" applyFont="1" applyAlignment="1">
      <alignment vertical="top" wrapText="1"/>
    </xf>
    <xf numFmtId="0" fontId="0" fillId="0" borderId="0" xfId="0" applyAlignment="1">
      <alignment vertical="top" wrapText="1"/>
    </xf>
    <xf numFmtId="0" fontId="8" fillId="0" borderId="2" xfId="0" applyFont="1" applyBorder="1" applyAlignment="1">
      <alignment vertical="top" wrapText="1"/>
    </xf>
    <xf numFmtId="0" fontId="0" fillId="0" borderId="4" xfId="0" applyBorder="1" applyAlignment="1">
      <alignment wrapText="1"/>
    </xf>
    <xf numFmtId="0" fontId="8" fillId="0" borderId="4" xfId="0" applyFont="1" applyBorder="1" applyAlignment="1">
      <alignment wrapText="1"/>
    </xf>
    <xf numFmtId="0" fontId="8" fillId="0" borderId="4" xfId="0" applyFont="1" applyBorder="1" applyAlignment="1">
      <alignment vertical="top" wrapText="1"/>
    </xf>
    <xf numFmtId="1" fontId="8" fillId="0" borderId="4" xfId="0" applyNumberFormat="1" applyFont="1" applyBorder="1" applyAlignment="1">
      <alignment vertical="top" wrapText="1"/>
    </xf>
    <xf numFmtId="1" fontId="8" fillId="0" borderId="0" xfId="0" applyNumberFormat="1" applyFont="1" applyAlignment="1">
      <alignment vertical="top" wrapText="1"/>
    </xf>
    <xf numFmtId="0" fontId="8" fillId="0" borderId="1" xfId="0" applyFont="1" applyBorder="1" applyAlignment="1">
      <alignment vertical="top"/>
    </xf>
    <xf numFmtId="0" fontId="8" fillId="0" borderId="5" xfId="0" applyFont="1" applyBorder="1" applyAlignment="1">
      <alignment vertical="top"/>
    </xf>
    <xf numFmtId="1" fontId="8" fillId="0" borderId="6" xfId="0" applyNumberFormat="1" applyFont="1" applyBorder="1" applyAlignment="1">
      <alignment vertical="top" wrapText="1"/>
    </xf>
    <xf numFmtId="0" fontId="8" fillId="0" borderId="6" xfId="0" applyFont="1" applyBorder="1" applyAlignment="1">
      <alignment vertical="top" wrapText="1"/>
    </xf>
    <xf numFmtId="0" fontId="9" fillId="0" borderId="7" xfId="0" applyFont="1" applyBorder="1" applyAlignment="1">
      <alignment vertical="center"/>
    </xf>
    <xf numFmtId="0" fontId="5" fillId="0" borderId="8" xfId="0" applyFont="1" applyBorder="1"/>
    <xf numFmtId="1" fontId="8" fillId="0" borderId="4" xfId="0" applyNumberFormat="1" applyFont="1" applyBorder="1" applyAlignment="1">
      <alignment wrapText="1"/>
    </xf>
    <xf numFmtId="0" fontId="5" fillId="0" borderId="9" xfId="0" applyFont="1" applyBorder="1"/>
    <xf numFmtId="0" fontId="0" fillId="0" borderId="10" xfId="0" applyBorder="1" applyAlignment="1">
      <alignment wrapText="1"/>
    </xf>
    <xf numFmtId="0" fontId="8" fillId="0" borderId="10" xfId="0" applyFont="1" applyBorder="1" applyAlignment="1">
      <alignment wrapText="1"/>
    </xf>
    <xf numFmtId="1" fontId="8" fillId="0" borderId="10" xfId="0" applyNumberFormat="1" applyFont="1" applyBorder="1" applyAlignment="1">
      <alignment wrapText="1"/>
    </xf>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8" fillId="0" borderId="16" xfId="0" applyFont="1" applyBorder="1"/>
    <xf numFmtId="0" fontId="8" fillId="0" borderId="17" xfId="0" applyFont="1" applyBorder="1"/>
    <xf numFmtId="0" fontId="8" fillId="0" borderId="18" xfId="0" applyFont="1" applyBorder="1"/>
    <xf numFmtId="0" fontId="8" fillId="0" borderId="0" xfId="0" applyFont="1" applyAlignment="1">
      <alignment vertical="center"/>
    </xf>
    <xf numFmtId="0" fontId="8" fillId="0" borderId="1" xfId="0" applyFont="1" applyBorder="1" applyAlignment="1">
      <alignment horizontal="left" vertical="top" wrapText="1"/>
    </xf>
    <xf numFmtId="0" fontId="8" fillId="0" borderId="2" xfId="0" applyFont="1" applyBorder="1" applyAlignment="1">
      <alignment horizontal="left" vertical="top" wrapText="1"/>
    </xf>
    <xf numFmtId="0" fontId="10" fillId="0" borderId="0" xfId="0" applyFont="1"/>
    <xf numFmtId="0" fontId="15" fillId="0" borderId="0" xfId="0" applyFont="1"/>
    <xf numFmtId="0" fontId="14" fillId="5" borderId="19" xfId="0" applyFont="1" applyFill="1" applyBorder="1" applyAlignment="1">
      <alignment wrapText="1"/>
    </xf>
    <xf numFmtId="0" fontId="8" fillId="0" borderId="20" xfId="0" applyFont="1" applyBorder="1"/>
    <xf numFmtId="0" fontId="8" fillId="0" borderId="21" xfId="0" applyFont="1" applyBorder="1" applyAlignment="1">
      <alignment vertical="top" wrapText="1"/>
    </xf>
    <xf numFmtId="0" fontId="8" fillId="0" borderId="11" xfId="0" applyFont="1" applyBorder="1" applyAlignment="1">
      <alignment vertical="top" wrapText="1"/>
    </xf>
    <xf numFmtId="0" fontId="8" fillId="5" borderId="19" xfId="0" applyFont="1" applyFill="1" applyBorder="1" applyAlignment="1">
      <alignment wrapText="1"/>
    </xf>
    <xf numFmtId="0" fontId="8" fillId="5" borderId="3" xfId="0" applyFont="1" applyFill="1" applyBorder="1" applyAlignment="1">
      <alignment vertical="top" wrapText="1"/>
    </xf>
    <xf numFmtId="0" fontId="8" fillId="0" borderId="22" xfId="0" applyFont="1" applyBorder="1"/>
    <xf numFmtId="0" fontId="8" fillId="0" borderId="23" xfId="0" applyFont="1" applyBorder="1"/>
    <xf numFmtId="0" fontId="8" fillId="0" borderId="24" xfId="0" applyFont="1" applyBorder="1" applyAlignment="1">
      <alignment vertical="top" wrapText="1"/>
    </xf>
    <xf numFmtId="0" fontId="8" fillId="0" borderId="17" xfId="0" applyFont="1" applyBorder="1" applyAlignment="1">
      <alignment vertical="top" wrapText="1"/>
    </xf>
    <xf numFmtId="0" fontId="8" fillId="0" borderId="25" xfId="0" applyFont="1" applyBorder="1"/>
    <xf numFmtId="0" fontId="8" fillId="0" borderId="26" xfId="0" applyFont="1" applyBorder="1"/>
    <xf numFmtId="0" fontId="8" fillId="0" borderId="27" xfId="0" applyFont="1" applyBorder="1" applyAlignment="1">
      <alignment wrapText="1"/>
    </xf>
    <xf numFmtId="0" fontId="8" fillId="0" borderId="27" xfId="0" applyFont="1" applyBorder="1" applyAlignment="1">
      <alignment vertical="top" wrapText="1"/>
    </xf>
    <xf numFmtId="0" fontId="8" fillId="0" borderId="18" xfId="0" applyFont="1" applyBorder="1" applyAlignment="1">
      <alignment vertical="top" wrapText="1"/>
    </xf>
    <xf numFmtId="0" fontId="2" fillId="0" borderId="0" xfId="0" applyFont="1" applyAlignment="1">
      <alignment wrapText="1"/>
    </xf>
    <xf numFmtId="0" fontId="2" fillId="0" borderId="28" xfId="0" applyFont="1" applyBorder="1"/>
    <xf numFmtId="0" fontId="8" fillId="0" borderId="24" xfId="0" applyFont="1" applyBorder="1"/>
    <xf numFmtId="0" fontId="8" fillId="0" borderId="29" xfId="0" applyFont="1" applyBorder="1"/>
    <xf numFmtId="0" fontId="8" fillId="0" borderId="0" xfId="0" applyFont="1" applyAlignment="1">
      <alignment horizontal="left" vertical="top" wrapText="1"/>
    </xf>
    <xf numFmtId="0" fontId="8" fillId="0" borderId="13" xfId="0" applyFont="1" applyBorder="1" applyAlignment="1">
      <alignment vertical="top"/>
    </xf>
    <xf numFmtId="0" fontId="0" fillId="0" borderId="13" xfId="0" applyBorder="1" applyAlignment="1">
      <alignment vertical="top" wrapText="1"/>
    </xf>
    <xf numFmtId="0" fontId="8" fillId="0" borderId="30" xfId="0" applyFont="1" applyBorder="1" applyAlignment="1">
      <alignment vertical="top" wrapText="1"/>
    </xf>
    <xf numFmtId="0" fontId="8" fillId="0" borderId="13" xfId="0" applyFont="1" applyBorder="1" applyAlignment="1">
      <alignment vertical="top" wrapText="1"/>
    </xf>
    <xf numFmtId="0" fontId="0" fillId="0" borderId="30" xfId="0" applyBorder="1" applyAlignment="1">
      <alignment vertical="top" wrapText="1"/>
    </xf>
    <xf numFmtId="0" fontId="8" fillId="0" borderId="14" xfId="0" applyFont="1" applyBorder="1" applyAlignment="1">
      <alignment vertical="top" wrapText="1"/>
    </xf>
    <xf numFmtId="1" fontId="8" fillId="0" borderId="0" xfId="0" applyNumberFormat="1" applyFont="1" applyAlignment="1">
      <alignment wrapText="1"/>
    </xf>
    <xf numFmtId="0" fontId="8" fillId="7" borderId="31" xfId="0" applyFont="1" applyFill="1" applyBorder="1" applyAlignment="1">
      <alignment textRotation="45"/>
    </xf>
    <xf numFmtId="0" fontId="8" fillId="7" borderId="32" xfId="0" applyFont="1" applyFill="1" applyBorder="1" applyAlignment="1">
      <alignment textRotation="45" wrapText="1"/>
    </xf>
    <xf numFmtId="0" fontId="8" fillId="7" borderId="33" xfId="0" applyFont="1" applyFill="1" applyBorder="1" applyAlignment="1">
      <alignment textRotation="45" wrapText="1"/>
    </xf>
    <xf numFmtId="0" fontId="0" fillId="0" borderId="0" xfId="0" applyAlignment="1">
      <alignment textRotation="45" wrapText="1"/>
    </xf>
    <xf numFmtId="0" fontId="8" fillId="0" borderId="0" xfId="0" applyFont="1" applyAlignment="1">
      <alignment textRotation="45" wrapText="1"/>
    </xf>
    <xf numFmtId="1" fontId="8" fillId="0" borderId="0" xfId="0" applyNumberFormat="1" applyFont="1" applyAlignment="1">
      <alignment textRotation="45" wrapText="1"/>
    </xf>
    <xf numFmtId="0" fontId="0" fillId="0" borderId="0" xfId="0" applyAlignment="1">
      <alignment textRotation="45"/>
    </xf>
    <xf numFmtId="0" fontId="0" fillId="0" borderId="30" xfId="0" applyBorder="1" applyAlignment="1">
      <alignment horizontal="left" vertical="top" wrapText="1"/>
    </xf>
    <xf numFmtId="0" fontId="0" fillId="0" borderId="2" xfId="0"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13"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11" fillId="0" borderId="1" xfId="0" applyFont="1" applyBorder="1" applyAlignment="1">
      <alignment horizontal="left" vertical="top" wrapTex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xf>
    <xf numFmtId="1" fontId="11" fillId="0" borderId="0" xfId="0" applyNumberFormat="1" applyFont="1"/>
    <xf numFmtId="0" fontId="8" fillId="0" borderId="5" xfId="0" applyFont="1" applyBorder="1" applyAlignment="1">
      <alignment horizontal="left" vertical="top" wrapText="1"/>
    </xf>
    <xf numFmtId="0" fontId="8" fillId="0" borderId="1" xfId="2" applyBorder="1" applyAlignment="1">
      <alignment horizontal="left" vertical="top" wrapText="1"/>
    </xf>
    <xf numFmtId="1" fontId="0" fillId="0" borderId="0" xfId="0" applyNumberFormat="1" applyAlignment="1">
      <alignment wrapText="1"/>
    </xf>
    <xf numFmtId="1" fontId="11" fillId="0" borderId="0" xfId="0" applyNumberFormat="1" applyFont="1" applyAlignment="1">
      <alignment wrapText="1"/>
    </xf>
    <xf numFmtId="0" fontId="0" fillId="0" borderId="14" xfId="0" applyBorder="1" applyAlignment="1">
      <alignment horizontal="left" vertical="top" wrapText="1"/>
    </xf>
    <xf numFmtId="0" fontId="8" fillId="0" borderId="6" xfId="0" applyFont="1" applyBorder="1" applyAlignment="1">
      <alignment horizontal="left" vertical="top" wrapText="1"/>
    </xf>
    <xf numFmtId="0" fontId="0" fillId="0" borderId="6" xfId="0" applyBorder="1" applyAlignment="1">
      <alignment horizontal="left" vertical="top" wrapText="1"/>
    </xf>
    <xf numFmtId="0" fontId="8" fillId="0" borderId="35" xfId="0" applyFont="1" applyBorder="1" applyAlignment="1">
      <alignment horizontal="left" vertical="top" wrapText="1"/>
    </xf>
    <xf numFmtId="0" fontId="0" fillId="0" borderId="11" xfId="0" applyBorder="1" applyAlignment="1">
      <alignment wrapText="1"/>
    </xf>
    <xf numFmtId="0" fontId="0" fillId="0" borderId="20" xfId="0" applyBorder="1" applyAlignment="1">
      <alignment wrapText="1"/>
    </xf>
    <xf numFmtId="0" fontId="0" fillId="0" borderId="10" xfId="0" applyBorder="1" applyAlignment="1" applyProtection="1">
      <alignment wrapText="1"/>
      <protection locked="0"/>
    </xf>
    <xf numFmtId="0" fontId="13" fillId="0" borderId="0" xfId="0" applyFont="1"/>
    <xf numFmtId="0" fontId="0" fillId="0" borderId="26" xfId="0" applyBorder="1"/>
    <xf numFmtId="0" fontId="0" fillId="0" borderId="36" xfId="0" applyBorder="1"/>
    <xf numFmtId="0" fontId="8" fillId="2" borderId="37" xfId="0" applyFont="1" applyFill="1" applyBorder="1" applyAlignment="1" applyProtection="1">
      <alignment horizontal="left"/>
      <protection locked="0"/>
    </xf>
    <xf numFmtId="0" fontId="8" fillId="2" borderId="34" xfId="0" applyFont="1" applyFill="1" applyBorder="1" applyAlignment="1" applyProtection="1">
      <alignment horizontal="left"/>
      <protection locked="0"/>
    </xf>
    <xf numFmtId="0" fontId="8" fillId="2" borderId="5" xfId="0" applyFont="1" applyFill="1" applyBorder="1" applyAlignment="1" applyProtection="1">
      <alignment horizontal="left"/>
      <protection locked="0"/>
    </xf>
    <xf numFmtId="0" fontId="8" fillId="2" borderId="38" xfId="0" applyFont="1" applyFill="1" applyBorder="1" applyAlignment="1" applyProtection="1">
      <alignment horizontal="left"/>
      <protection locked="0"/>
    </xf>
    <xf numFmtId="0" fontId="8" fillId="0" borderId="12" xfId="0" applyFont="1" applyBorder="1"/>
    <xf numFmtId="0" fontId="2" fillId="7" borderId="28" xfId="0" applyFont="1" applyFill="1" applyBorder="1"/>
    <xf numFmtId="0" fontId="2" fillId="7" borderId="39" xfId="0" applyFont="1" applyFill="1" applyBorder="1"/>
    <xf numFmtId="0" fontId="2" fillId="7" borderId="19" xfId="0" applyFont="1" applyFill="1" applyBorder="1"/>
    <xf numFmtId="0" fontId="8" fillId="0" borderId="20" xfId="2" applyBorder="1"/>
    <xf numFmtId="0" fontId="8" fillId="0" borderId="11" xfId="2" applyBorder="1"/>
    <xf numFmtId="0" fontId="8" fillId="0" borderId="26" xfId="2" applyBorder="1"/>
    <xf numFmtId="0" fontId="8" fillId="0" borderId="12" xfId="2" applyBorder="1"/>
    <xf numFmtId="0" fontId="8" fillId="0" borderId="11" xfId="0" applyFont="1" applyBorder="1"/>
    <xf numFmtId="0" fontId="1" fillId="0" borderId="36" xfId="0" applyFont="1" applyBorder="1"/>
    <xf numFmtId="0" fontId="1" fillId="7" borderId="39" xfId="0" applyFont="1" applyFill="1" applyBorder="1"/>
    <xf numFmtId="0" fontId="0" fillId="7" borderId="19" xfId="0" applyFill="1" applyBorder="1"/>
    <xf numFmtId="0" fontId="1" fillId="0" borderId="0" xfId="0" applyFont="1" applyAlignment="1">
      <alignment horizontal="center"/>
    </xf>
    <xf numFmtId="0" fontId="1" fillId="0" borderId="36" xfId="0" applyFont="1" applyBorder="1" applyAlignment="1">
      <alignment horizontal="center"/>
    </xf>
    <xf numFmtId="0" fontId="2" fillId="7" borderId="39" xfId="0" applyFont="1" applyFill="1" applyBorder="1" applyAlignment="1">
      <alignment horizontal="center"/>
    </xf>
    <xf numFmtId="0" fontId="2" fillId="7" borderId="28" xfId="2" applyFont="1" applyFill="1" applyBorder="1"/>
    <xf numFmtId="0" fontId="2" fillId="7" borderId="19" xfId="2" applyFont="1" applyFill="1" applyBorder="1"/>
    <xf numFmtId="0" fontId="2" fillId="7" borderId="7" xfId="0" applyFont="1" applyFill="1" applyBorder="1" applyAlignment="1">
      <alignment wrapText="1"/>
    </xf>
    <xf numFmtId="0" fontId="0" fillId="0" borderId="40" xfId="0" applyBorder="1" applyAlignment="1">
      <alignment wrapText="1"/>
    </xf>
    <xf numFmtId="0" fontId="8" fillId="0" borderId="23" xfId="0" applyFont="1" applyBorder="1" applyAlignment="1">
      <alignment vertical="top" wrapText="1"/>
    </xf>
    <xf numFmtId="0" fontId="8" fillId="0" borderId="41" xfId="0" applyFont="1" applyBorder="1" applyAlignment="1">
      <alignment vertical="top" wrapText="1"/>
    </xf>
    <xf numFmtId="0" fontId="8" fillId="0" borderId="41" xfId="0" applyFont="1" applyBorder="1" applyAlignment="1">
      <alignment wrapText="1"/>
    </xf>
    <xf numFmtId="0" fontId="8" fillId="0" borderId="8" xfId="0" applyFont="1" applyBorder="1" applyAlignment="1">
      <alignment wrapText="1"/>
    </xf>
    <xf numFmtId="0" fontId="8" fillId="0" borderId="40" xfId="0" applyFont="1" applyBorder="1" applyAlignment="1">
      <alignment wrapText="1"/>
    </xf>
    <xf numFmtId="0" fontId="0" fillId="0" borderId="42" xfId="0" applyBorder="1" applyAlignment="1">
      <alignment wrapText="1"/>
    </xf>
    <xf numFmtId="0" fontId="8" fillId="0" borderId="43" xfId="0" applyFont="1" applyBorder="1" applyAlignment="1">
      <alignment vertical="top" wrapText="1"/>
    </xf>
    <xf numFmtId="0" fontId="8" fillId="0" borderId="44" xfId="0" applyFont="1" applyBorder="1" applyAlignment="1">
      <alignment vertical="top" wrapText="1"/>
    </xf>
    <xf numFmtId="0" fontId="0" fillId="0" borderId="43" xfId="0" applyBorder="1" applyAlignment="1">
      <alignment vertical="top" wrapText="1"/>
    </xf>
    <xf numFmtId="0" fontId="0" fillId="0" borderId="44" xfId="0" applyBorder="1" applyAlignment="1">
      <alignment wrapText="1"/>
    </xf>
    <xf numFmtId="0" fontId="8" fillId="0" borderId="9" xfId="0" applyFont="1" applyBorder="1" applyAlignment="1">
      <alignment wrapText="1"/>
    </xf>
    <xf numFmtId="1" fontId="8" fillId="0" borderId="45" xfId="0" applyNumberFormat="1" applyFont="1" applyBorder="1" applyAlignment="1">
      <alignment wrapText="1"/>
    </xf>
    <xf numFmtId="1" fontId="8" fillId="0" borderId="13" xfId="0" applyNumberFormat="1" applyFont="1" applyBorder="1" applyAlignment="1">
      <alignment vertical="top" wrapText="1"/>
    </xf>
    <xf numFmtId="1" fontId="8" fillId="0" borderId="5" xfId="0" applyNumberFormat="1" applyFont="1" applyBorder="1" applyAlignment="1">
      <alignment vertical="top" wrapText="1"/>
    </xf>
    <xf numFmtId="1" fontId="8" fillId="0" borderId="8" xfId="0" applyNumberFormat="1" applyFont="1" applyBorder="1" applyAlignment="1">
      <alignment vertical="top" wrapText="1"/>
    </xf>
    <xf numFmtId="1" fontId="8" fillId="0" borderId="46" xfId="0" applyNumberFormat="1" applyFont="1" applyBorder="1" applyAlignment="1">
      <alignment vertical="top" wrapText="1"/>
    </xf>
    <xf numFmtId="1" fontId="8" fillId="0" borderId="30" xfId="0" applyNumberFormat="1" applyFont="1" applyBorder="1" applyAlignment="1">
      <alignment vertical="top" wrapText="1"/>
    </xf>
    <xf numFmtId="1" fontId="8" fillId="0" borderId="34" xfId="0" applyNumberFormat="1" applyFont="1" applyBorder="1" applyAlignment="1">
      <alignment vertical="top" wrapText="1"/>
    </xf>
    <xf numFmtId="1" fontId="8" fillId="0" borderId="46" xfId="0" applyNumberFormat="1" applyFont="1" applyBorder="1" applyAlignment="1">
      <alignment wrapText="1"/>
    </xf>
    <xf numFmtId="1" fontId="8" fillId="0" borderId="14" xfId="0" applyNumberFormat="1" applyFont="1" applyBorder="1" applyAlignment="1">
      <alignment vertical="top" wrapText="1"/>
    </xf>
    <xf numFmtId="1" fontId="8" fillId="0" borderId="35" xfId="0" applyNumberFormat="1" applyFont="1" applyBorder="1" applyAlignment="1">
      <alignment vertical="top" wrapText="1"/>
    </xf>
    <xf numFmtId="1" fontId="8" fillId="0" borderId="23" xfId="0" applyNumberFormat="1" applyFont="1" applyBorder="1" applyAlignment="1">
      <alignment vertical="top" wrapText="1"/>
    </xf>
    <xf numFmtId="1" fontId="8" fillId="0" borderId="41" xfId="0" applyNumberFormat="1" applyFont="1" applyBorder="1" applyAlignment="1">
      <alignment vertical="top" wrapText="1"/>
    </xf>
    <xf numFmtId="1" fontId="8" fillId="0" borderId="9" xfId="0" applyNumberFormat="1" applyFont="1" applyBorder="1" applyAlignment="1">
      <alignment wrapText="1"/>
    </xf>
    <xf numFmtId="1" fontId="8" fillId="0" borderId="8" xfId="0" applyNumberFormat="1" applyFont="1" applyBorder="1" applyAlignment="1">
      <alignment wrapText="1"/>
    </xf>
    <xf numFmtId="0" fontId="8" fillId="0" borderId="47" xfId="0" applyFont="1" applyBorder="1" applyAlignment="1">
      <alignment vertical="top" wrapText="1"/>
    </xf>
    <xf numFmtId="0" fontId="8" fillId="0" borderId="48" xfId="0" applyFont="1" applyBorder="1" applyAlignment="1">
      <alignment vertical="top" wrapText="1"/>
    </xf>
    <xf numFmtId="0" fontId="0" fillId="3" borderId="33" xfId="0" applyFill="1"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8" fillId="0" borderId="21" xfId="0" applyFont="1" applyBorder="1"/>
    <xf numFmtId="0" fontId="11" fillId="3" borderId="49" xfId="0" applyFont="1" applyFill="1" applyBorder="1" applyAlignment="1">
      <alignment vertical="center" wrapText="1"/>
    </xf>
    <xf numFmtId="0" fontId="11" fillId="3" borderId="15" xfId="0" applyFont="1" applyFill="1" applyBorder="1" applyAlignment="1">
      <alignment vertical="center" wrapText="1"/>
    </xf>
    <xf numFmtId="0" fontId="0" fillId="3" borderId="3" xfId="0" applyFill="1" applyBorder="1" applyAlignment="1">
      <alignment horizontal="left"/>
    </xf>
    <xf numFmtId="0" fontId="8" fillId="2" borderId="16" xfId="0" applyFont="1" applyFill="1" applyBorder="1" applyAlignment="1" applyProtection="1">
      <alignment horizontal="left"/>
      <protection locked="0"/>
    </xf>
    <xf numFmtId="0" fontId="8" fillId="2" borderId="17" xfId="0" applyFont="1" applyFill="1" applyBorder="1" applyAlignment="1" applyProtection="1">
      <alignment horizontal="left"/>
      <protection locked="0"/>
    </xf>
    <xf numFmtId="0" fontId="8" fillId="2" borderId="27" xfId="0" applyFont="1" applyFill="1" applyBorder="1" applyAlignment="1" applyProtection="1">
      <alignment horizontal="left"/>
      <protection locked="0"/>
    </xf>
    <xf numFmtId="0" fontId="18" fillId="0" borderId="0" xfId="0" applyFont="1"/>
    <xf numFmtId="0" fontId="8" fillId="0" borderId="50" xfId="0" applyFont="1" applyBorder="1"/>
    <xf numFmtId="0" fontId="0" fillId="2" borderId="51" xfId="0" applyFill="1" applyBorder="1" applyAlignment="1" applyProtection="1">
      <alignment horizontal="center"/>
      <protection locked="0"/>
    </xf>
    <xf numFmtId="0" fontId="0" fillId="2" borderId="15" xfId="0" applyFill="1" applyBorder="1" applyAlignment="1" applyProtection="1">
      <alignment horizontal="center"/>
      <protection locked="0"/>
    </xf>
    <xf numFmtId="0" fontId="0" fillId="2" borderId="52" xfId="0" applyFill="1" applyBorder="1" applyAlignment="1" applyProtection="1">
      <alignment horizontal="center"/>
      <protection locked="0"/>
    </xf>
    <xf numFmtId="0" fontId="0" fillId="2" borderId="49" xfId="0" applyFill="1" applyBorder="1" applyAlignment="1" applyProtection="1">
      <alignment horizontal="center"/>
      <protection locked="0"/>
    </xf>
    <xf numFmtId="0" fontId="0" fillId="2" borderId="17" xfId="0" applyFill="1" applyBorder="1" applyAlignment="1" applyProtection="1">
      <alignment horizontal="center"/>
      <protection locked="0"/>
    </xf>
    <xf numFmtId="0" fontId="0" fillId="2" borderId="13"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53" xfId="0" applyFill="1" applyBorder="1" applyAlignment="1" applyProtection="1">
      <alignment horizontal="center"/>
      <protection locked="0"/>
    </xf>
    <xf numFmtId="0" fontId="0" fillId="2" borderId="16"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0" fillId="2" borderId="2" xfId="0" applyFill="1" applyBorder="1" applyAlignment="1" applyProtection="1">
      <alignment horizontal="center"/>
      <protection locked="0"/>
    </xf>
    <xf numFmtId="0" fontId="0" fillId="2" borderId="54" xfId="0" applyFill="1" applyBorder="1" applyAlignment="1" applyProtection="1">
      <alignment horizontal="center"/>
      <protection locked="0"/>
    </xf>
    <xf numFmtId="0" fontId="0" fillId="2" borderId="27"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56"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8" fillId="3" borderId="57" xfId="0" applyFont="1" applyFill="1" applyBorder="1" applyAlignment="1">
      <alignment horizontal="center" textRotation="90" wrapText="1"/>
    </xf>
    <xf numFmtId="0" fontId="8" fillId="3" borderId="32" xfId="0" applyFont="1" applyFill="1" applyBorder="1" applyAlignment="1">
      <alignment horizontal="center" textRotation="90" wrapText="1"/>
    </xf>
    <xf numFmtId="0" fontId="8" fillId="3" borderId="33" xfId="0" applyFont="1" applyFill="1" applyBorder="1" applyAlignment="1">
      <alignment horizontal="center" textRotation="90" wrapText="1"/>
    </xf>
    <xf numFmtId="0" fontId="0" fillId="2" borderId="58" xfId="0" applyFill="1" applyBorder="1" applyAlignment="1" applyProtection="1">
      <alignment horizontal="center"/>
      <protection locked="0"/>
    </xf>
    <xf numFmtId="0" fontId="0" fillId="2" borderId="34" xfId="0" applyFill="1" applyBorder="1" applyAlignment="1" applyProtection="1">
      <alignment horizontal="center"/>
      <protection locked="0"/>
    </xf>
    <xf numFmtId="0" fontId="0" fillId="2" borderId="43" xfId="0" applyFill="1" applyBorder="1" applyAlignment="1" applyProtection="1">
      <alignment horizontal="center"/>
      <protection locked="0"/>
    </xf>
    <xf numFmtId="0" fontId="8" fillId="2" borderId="43" xfId="0" applyFont="1" applyFill="1" applyBorder="1" applyAlignment="1" applyProtection="1">
      <alignment horizontal="center"/>
      <protection locked="0"/>
    </xf>
    <xf numFmtId="0" fontId="8" fillId="2" borderId="59" xfId="0" applyFont="1" applyFill="1" applyBorder="1" applyAlignment="1" applyProtection="1">
      <alignment horizontal="center"/>
      <protection locked="0"/>
    </xf>
    <xf numFmtId="0" fontId="0" fillId="2" borderId="6" xfId="0" applyFill="1" applyBorder="1" applyAlignment="1" applyProtection="1">
      <alignment horizontal="center"/>
      <protection locked="0"/>
    </xf>
    <xf numFmtId="0" fontId="0" fillId="2" borderId="35" xfId="0" applyFill="1" applyBorder="1" applyAlignment="1" applyProtection="1">
      <alignment horizontal="center"/>
      <protection locked="0"/>
    </xf>
    <xf numFmtId="0" fontId="15" fillId="0" borderId="0" xfId="0" applyFont="1" applyAlignment="1">
      <alignment horizontal="center"/>
    </xf>
    <xf numFmtId="0" fontId="0" fillId="0" borderId="0" xfId="0" applyAlignment="1">
      <alignment horizontal="center"/>
    </xf>
    <xf numFmtId="0" fontId="8" fillId="0" borderId="0" xfId="0" applyFont="1" applyAlignment="1">
      <alignment horizontal="center"/>
    </xf>
    <xf numFmtId="0" fontId="14" fillId="5" borderId="3" xfId="0" applyFont="1" applyFill="1" applyBorder="1" applyAlignment="1">
      <alignment horizontal="center" wrapText="1"/>
    </xf>
    <xf numFmtId="0" fontId="8" fillId="2" borderId="21" xfId="0" applyFont="1" applyFill="1" applyBorder="1" applyAlignment="1" applyProtection="1">
      <alignment horizontal="center" vertical="top" wrapText="1"/>
      <protection locked="0"/>
    </xf>
    <xf numFmtId="0" fontId="8" fillId="5" borderId="3" xfId="0" applyFont="1" applyFill="1" applyBorder="1" applyAlignment="1">
      <alignment horizontal="center" wrapText="1"/>
    </xf>
    <xf numFmtId="0" fontId="8" fillId="2" borderId="51" xfId="0" applyFont="1" applyFill="1" applyBorder="1" applyAlignment="1" applyProtection="1">
      <alignment horizontal="center" wrapText="1"/>
      <protection locked="0"/>
    </xf>
    <xf numFmtId="0" fontId="8" fillId="2" borderId="21" xfId="0" applyFont="1" applyFill="1" applyBorder="1" applyAlignment="1" applyProtection="1">
      <alignment horizontal="center" wrapText="1"/>
      <protection locked="0"/>
    </xf>
    <xf numFmtId="0" fontId="8" fillId="2" borderId="60" xfId="0" applyFont="1" applyFill="1" applyBorder="1" applyAlignment="1" applyProtection="1">
      <alignment horizontal="center" wrapText="1"/>
      <protection locked="0"/>
    </xf>
    <xf numFmtId="0" fontId="16" fillId="2" borderId="17" xfId="0" applyFont="1" applyFill="1" applyBorder="1" applyAlignment="1" applyProtection="1">
      <alignment horizontal="center" vertical="top"/>
      <protection locked="0"/>
    </xf>
    <xf numFmtId="0" fontId="16" fillId="2" borderId="16" xfId="0" applyFont="1" applyFill="1" applyBorder="1" applyAlignment="1" applyProtection="1">
      <alignment horizontal="center" wrapText="1"/>
      <protection locked="0"/>
    </xf>
    <xf numFmtId="0" fontId="8" fillId="2" borderId="27" xfId="0" applyFont="1" applyFill="1" applyBorder="1" applyAlignment="1" applyProtection="1">
      <alignment horizontal="center" wrapText="1"/>
      <protection locked="0"/>
    </xf>
    <xf numFmtId="0" fontId="0" fillId="0" borderId="0" xfId="0" applyAlignment="1">
      <alignment horizontal="center" wrapText="1"/>
    </xf>
    <xf numFmtId="0" fontId="2" fillId="7" borderId="61" xfId="0" applyFont="1" applyFill="1" applyBorder="1" applyAlignment="1">
      <alignment horizontal="center" wrapText="1"/>
    </xf>
    <xf numFmtId="0" fontId="2" fillId="0" borderId="19" xfId="0" applyFont="1" applyBorder="1" applyAlignment="1">
      <alignment horizontal="center"/>
    </xf>
    <xf numFmtId="0" fontId="0" fillId="0" borderId="11" xfId="0" applyBorder="1" applyAlignment="1">
      <alignment horizontal="center"/>
    </xf>
    <xf numFmtId="0" fontId="0" fillId="0" borderId="37"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0" borderId="12" xfId="0" applyBorder="1" applyAlignment="1">
      <alignment horizontal="center"/>
    </xf>
    <xf numFmtId="0" fontId="8" fillId="0" borderId="0" xfId="0" applyFont="1" applyAlignment="1">
      <alignment horizontal="center" vertical="center" wrapText="1"/>
    </xf>
    <xf numFmtId="0" fontId="8" fillId="0" borderId="60" xfId="0" applyFont="1" applyBorder="1" applyAlignment="1">
      <alignment horizontal="center"/>
    </xf>
    <xf numFmtId="0" fontId="8" fillId="0" borderId="27" xfId="0" applyFont="1" applyBorder="1" applyAlignment="1">
      <alignment horizontal="center" wrapText="1"/>
    </xf>
    <xf numFmtId="0" fontId="8" fillId="0" borderId="27" xfId="0" applyFont="1" applyBorder="1" applyAlignment="1">
      <alignment horizontal="center"/>
    </xf>
    <xf numFmtId="0" fontId="2" fillId="3" borderId="7" xfId="0" applyFont="1" applyFill="1" applyBorder="1"/>
    <xf numFmtId="0" fontId="2" fillId="3" borderId="60" xfId="0" applyFont="1" applyFill="1" applyBorder="1" applyAlignment="1">
      <alignment horizontal="center" wrapText="1"/>
    </xf>
    <xf numFmtId="0" fontId="2" fillId="5" borderId="61" xfId="0" applyFont="1" applyFill="1" applyBorder="1" applyAlignment="1">
      <alignment wrapText="1"/>
    </xf>
    <xf numFmtId="0" fontId="2" fillId="4" borderId="61" xfId="0" applyFont="1" applyFill="1" applyBorder="1" applyAlignment="1">
      <alignment wrapText="1"/>
    </xf>
    <xf numFmtId="0" fontId="11" fillId="5" borderId="28" xfId="0" applyFont="1" applyFill="1" applyBorder="1"/>
    <xf numFmtId="0" fontId="0" fillId="0" borderId="48" xfId="0" applyBorder="1" applyAlignment="1">
      <alignment horizontal="left" vertical="center" wrapText="1"/>
    </xf>
    <xf numFmtId="0" fontId="8" fillId="3" borderId="3" xfId="0" applyFont="1" applyFill="1" applyBorder="1" applyAlignment="1">
      <alignment horizontal="left" wrapText="1"/>
    </xf>
    <xf numFmtId="0" fontId="5" fillId="0" borderId="10" xfId="0" applyFont="1" applyBorder="1" applyAlignment="1">
      <alignment horizontal="left"/>
    </xf>
    <xf numFmtId="0" fontId="0" fillId="0" borderId="10"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0" fontId="8" fillId="7" borderId="32" xfId="0" applyFont="1" applyFill="1" applyBorder="1" applyAlignment="1">
      <alignment horizontal="left" textRotation="45" wrapText="1"/>
    </xf>
    <xf numFmtId="0" fontId="15" fillId="0" borderId="0" xfId="0" applyFont="1" applyAlignment="1">
      <alignment horizontal="left" wrapText="1"/>
    </xf>
    <xf numFmtId="0" fontId="3" fillId="0" borderId="48" xfId="0" applyFont="1" applyBorder="1" applyAlignment="1">
      <alignment horizontal="left" vertical="center" wrapText="1"/>
    </xf>
    <xf numFmtId="0" fontId="5" fillId="0" borderId="10"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15" fillId="0" borderId="0" xfId="0" applyFont="1" applyAlignment="1">
      <alignment wrapText="1"/>
    </xf>
    <xf numFmtId="0" fontId="0" fillId="0" borderId="36" xfId="0" applyBorder="1" applyAlignment="1">
      <alignment wrapText="1"/>
    </xf>
    <xf numFmtId="0" fontId="8" fillId="8" borderId="1" xfId="0" applyFont="1" applyFill="1" applyBorder="1" applyAlignment="1" applyProtection="1">
      <alignment vertical="top" wrapText="1"/>
      <protection locked="0"/>
    </xf>
    <xf numFmtId="0" fontId="8" fillId="2" borderId="6" xfId="0" applyFont="1" applyFill="1" applyBorder="1" applyAlignment="1" applyProtection="1">
      <alignment vertical="top" wrapText="1"/>
      <protection locked="0"/>
    </xf>
    <xf numFmtId="0" fontId="8" fillId="6" borderId="1" xfId="0" applyFont="1" applyFill="1" applyBorder="1" applyAlignment="1" applyProtection="1">
      <alignment vertical="top" wrapText="1"/>
      <protection locked="0"/>
    </xf>
    <xf numFmtId="0" fontId="9" fillId="0" borderId="20" xfId="0" applyFont="1" applyBorder="1" applyAlignment="1">
      <alignment vertical="center"/>
    </xf>
    <xf numFmtId="0" fontId="3" fillId="0" borderId="0" xfId="0" applyFont="1" applyAlignment="1">
      <alignment horizontal="left" vertical="center" wrapText="1"/>
    </xf>
    <xf numFmtId="0" fontId="0" fillId="0" borderId="0" xfId="0" applyAlignment="1">
      <alignment horizontal="left" vertical="center" wrapText="1"/>
    </xf>
    <xf numFmtId="0" fontId="11" fillId="3" borderId="62" xfId="0" applyFont="1" applyFill="1" applyBorder="1" applyAlignment="1">
      <alignment horizontal="center" vertical="center" wrapText="1"/>
    </xf>
    <xf numFmtId="0" fontId="11" fillId="3" borderId="63" xfId="0" applyFont="1" applyFill="1" applyBorder="1" applyAlignment="1">
      <alignment vertical="center" wrapText="1"/>
    </xf>
    <xf numFmtId="0" fontId="11" fillId="3" borderId="64" xfId="0" applyFont="1" applyFill="1" applyBorder="1" applyAlignment="1">
      <alignment horizontal="center" vertical="center" wrapText="1"/>
    </xf>
    <xf numFmtId="0" fontId="11" fillId="3" borderId="0" xfId="0" applyFont="1" applyFill="1" applyAlignment="1">
      <alignment vertical="center" wrapText="1"/>
    </xf>
    <xf numFmtId="0" fontId="11" fillId="6" borderId="65" xfId="0" applyFont="1" applyFill="1" applyBorder="1" applyAlignment="1">
      <alignment horizontal="center" vertical="center" wrapText="1"/>
    </xf>
    <xf numFmtId="0" fontId="11" fillId="6" borderId="66" xfId="0" applyFont="1" applyFill="1" applyBorder="1" applyAlignment="1">
      <alignment horizontal="center" vertical="center" wrapText="1"/>
    </xf>
    <xf numFmtId="0" fontId="11" fillId="6" borderId="62" xfId="0" applyFont="1" applyFill="1" applyBorder="1" applyAlignment="1">
      <alignment horizontal="center" vertical="center" wrapText="1"/>
    </xf>
    <xf numFmtId="1" fontId="11" fillId="6" borderId="65" xfId="0" applyNumberFormat="1" applyFont="1" applyFill="1" applyBorder="1" applyAlignment="1">
      <alignment horizontal="center" vertical="center" wrapText="1"/>
    </xf>
    <xf numFmtId="1" fontId="11" fillId="6" borderId="66" xfId="0" applyNumberFormat="1" applyFont="1" applyFill="1" applyBorder="1" applyAlignment="1">
      <alignment horizontal="center" vertical="center" wrapText="1"/>
    </xf>
    <xf numFmtId="1" fontId="11" fillId="6" borderId="63" xfId="0" applyNumberFormat="1"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64" xfId="0" applyFont="1" applyBorder="1" applyAlignment="1">
      <alignment horizontal="center" vertical="center" wrapText="1"/>
    </xf>
    <xf numFmtId="0" fontId="11" fillId="0" borderId="7" xfId="0" applyFont="1" applyBorder="1" applyAlignment="1">
      <alignment horizontal="right" vertical="center" wrapText="1"/>
    </xf>
    <xf numFmtId="0" fontId="0" fillId="0" borderId="48" xfId="0" applyBorder="1" applyAlignment="1">
      <alignment horizontal="right"/>
    </xf>
    <xf numFmtId="0" fontId="8" fillId="2" borderId="3" xfId="0" applyFont="1" applyFill="1" applyBorder="1" applyAlignment="1">
      <alignment vertical="top" wrapText="1"/>
    </xf>
    <xf numFmtId="0" fontId="8" fillId="2" borderId="28" xfId="0" applyFont="1" applyFill="1" applyBorder="1" applyAlignment="1">
      <alignment vertical="top" wrapText="1"/>
    </xf>
    <xf numFmtId="0" fontId="8" fillId="9" borderId="3" xfId="0" applyFont="1" applyFill="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0" fillId="0" borderId="67" xfId="0" applyBorder="1" applyAlignment="1">
      <alignment wrapText="1"/>
    </xf>
    <xf numFmtId="0" fontId="0" fillId="0" borderId="68" xfId="0" applyBorder="1" applyAlignment="1">
      <alignment wrapText="1"/>
    </xf>
    <xf numFmtId="0" fontId="0" fillId="0" borderId="69" xfId="0" applyBorder="1" applyAlignment="1">
      <alignment wrapText="1"/>
    </xf>
    <xf numFmtId="0" fontId="0" fillId="0" borderId="68" xfId="0" applyBorder="1"/>
    <xf numFmtId="0" fontId="0" fillId="0" borderId="70" xfId="0" applyBorder="1"/>
    <xf numFmtId="0" fontId="20" fillId="10" borderId="0" xfId="0" applyFont="1" applyFill="1" applyAlignment="1">
      <alignment vertical="center"/>
    </xf>
    <xf numFmtId="0" fontId="0" fillId="11" borderId="20" xfId="0" applyFill="1" applyBorder="1" applyAlignment="1">
      <alignment wrapText="1"/>
    </xf>
    <xf numFmtId="0" fontId="0" fillId="11" borderId="0" xfId="0" applyFill="1" applyAlignment="1">
      <alignment wrapText="1"/>
    </xf>
    <xf numFmtId="0" fontId="0" fillId="12" borderId="20" xfId="0" applyFill="1" applyBorder="1"/>
    <xf numFmtId="0" fontId="0" fillId="12" borderId="0" xfId="0" applyFill="1"/>
    <xf numFmtId="0" fontId="0" fillId="12" borderId="11" xfId="0" applyFill="1" applyBorder="1"/>
    <xf numFmtId="0" fontId="0" fillId="0" borderId="20" xfId="0" applyBorder="1"/>
    <xf numFmtId="0" fontId="0" fillId="9" borderId="20" xfId="0" applyFill="1" applyBorder="1" applyAlignment="1">
      <alignment wrapText="1"/>
    </xf>
    <xf numFmtId="0" fontId="0" fillId="9" borderId="0" xfId="0" applyFill="1" applyAlignment="1">
      <alignment wrapText="1"/>
    </xf>
    <xf numFmtId="0" fontId="0" fillId="9" borderId="11" xfId="0" applyFill="1" applyBorder="1" applyAlignment="1">
      <alignment wrapText="1"/>
    </xf>
    <xf numFmtId="0" fontId="8" fillId="0" borderId="7" xfId="0" applyFont="1" applyBorder="1"/>
    <xf numFmtId="0" fontId="0" fillId="0" borderId="48" xfId="0" applyBorder="1"/>
    <xf numFmtId="0" fontId="5" fillId="0" borderId="20" xfId="0" applyFont="1" applyBorder="1"/>
    <xf numFmtId="0" fontId="5" fillId="0" borderId="0" xfId="0" applyFont="1"/>
    <xf numFmtId="49" fontId="0" fillId="12" borderId="0" xfId="0" applyNumberFormat="1" applyFill="1" applyAlignment="1">
      <alignment shrinkToFit="1"/>
    </xf>
    <xf numFmtId="0" fontId="8" fillId="3" borderId="7" xfId="0" applyFont="1" applyFill="1" applyBorder="1"/>
    <xf numFmtId="0" fontId="0" fillId="3" borderId="48" xfId="0" applyFill="1" applyBorder="1"/>
    <xf numFmtId="0" fontId="0" fillId="3" borderId="61" xfId="0" applyFill="1" applyBorder="1"/>
    <xf numFmtId="0" fontId="8" fillId="3" borderId="26" xfId="0" applyFont="1" applyFill="1" applyBorder="1"/>
    <xf numFmtId="0" fontId="0" fillId="3" borderId="36" xfId="0" applyFill="1" applyBorder="1"/>
    <xf numFmtId="0" fontId="0" fillId="3" borderId="12" xfId="0" applyFill="1" applyBorder="1" applyAlignment="1">
      <alignment horizontal="left"/>
    </xf>
    <xf numFmtId="49" fontId="0" fillId="0" borderId="1" xfId="0" applyNumberFormat="1" applyBorder="1" applyAlignment="1">
      <alignment shrinkToFit="1"/>
    </xf>
    <xf numFmtId="49" fontId="0" fillId="0" borderId="23" xfId="0" applyNumberFormat="1" applyBorder="1" applyAlignment="1">
      <alignment shrinkToFit="1"/>
    </xf>
    <xf numFmtId="49" fontId="0" fillId="0" borderId="52" xfId="0" applyNumberFormat="1" applyBorder="1" applyAlignment="1">
      <alignment shrinkToFit="1"/>
    </xf>
    <xf numFmtId="49" fontId="0" fillId="0" borderId="71" xfId="0" applyNumberFormat="1" applyBorder="1" applyAlignment="1">
      <alignment shrinkToFit="1"/>
    </xf>
    <xf numFmtId="49" fontId="0" fillId="0" borderId="6" xfId="0" applyNumberFormat="1" applyBorder="1" applyAlignment="1">
      <alignment shrinkToFit="1"/>
    </xf>
    <xf numFmtId="49" fontId="0" fillId="0" borderId="72" xfId="0" applyNumberFormat="1" applyBorder="1" applyAlignment="1">
      <alignment shrinkToFit="1"/>
    </xf>
    <xf numFmtId="0" fontId="8"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11" fillId="0" borderId="1"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13" borderId="73" xfId="0" applyFill="1" applyBorder="1" applyAlignment="1">
      <alignment horizontal="left"/>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vertical="top" wrapText="1"/>
      <protection locked="0"/>
    </xf>
    <xf numFmtId="0" fontId="8" fillId="6" borderId="2" xfId="0" applyFont="1" applyFill="1" applyBorder="1" applyAlignment="1" applyProtection="1">
      <alignment vertical="top" wrapText="1"/>
      <protection locked="0"/>
    </xf>
    <xf numFmtId="0" fontId="0" fillId="0" borderId="2" xfId="0"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6" xfId="0" applyFont="1" applyBorder="1" applyAlignment="1" applyProtection="1">
      <alignment vertical="top" wrapText="1"/>
      <protection locked="0"/>
    </xf>
    <xf numFmtId="0" fontId="8" fillId="6" borderId="6" xfId="0" applyFont="1" applyFill="1" applyBorder="1" applyAlignment="1" applyProtection="1">
      <alignment vertical="top" wrapText="1"/>
      <protection locked="0"/>
    </xf>
    <xf numFmtId="0" fontId="0" fillId="3" borderId="60" xfId="0" applyFill="1" applyBorder="1"/>
    <xf numFmtId="0" fontId="0" fillId="3" borderId="60" xfId="0" applyFill="1" applyBorder="1" applyAlignment="1">
      <alignment horizontal="center"/>
    </xf>
    <xf numFmtId="0" fontId="0" fillId="4" borderId="48" xfId="0" applyFill="1" applyBorder="1" applyAlignment="1">
      <alignment horizontal="center"/>
    </xf>
    <xf numFmtId="0" fontId="8" fillId="5" borderId="7" xfId="0" applyFont="1" applyFill="1" applyBorder="1"/>
    <xf numFmtId="0" fontId="0" fillId="5" borderId="48" xfId="0" applyFill="1" applyBorder="1"/>
    <xf numFmtId="0" fontId="8" fillId="4" borderId="7" xfId="0" applyFont="1" applyFill="1" applyBorder="1"/>
    <xf numFmtId="0" fontId="0" fillId="4" borderId="48" xfId="0" applyFill="1" applyBorder="1"/>
    <xf numFmtId="0" fontId="0" fillId="4" borderId="61" xfId="0" applyFill="1" applyBorder="1"/>
    <xf numFmtId="0" fontId="8" fillId="3" borderId="27" xfId="0" applyFont="1" applyFill="1" applyBorder="1"/>
    <xf numFmtId="0" fontId="2" fillId="3" borderId="36" xfId="0" applyFont="1" applyFill="1" applyBorder="1"/>
    <xf numFmtId="0" fontId="2" fillId="3" borderId="27" xfId="0" applyFont="1" applyFill="1" applyBorder="1" applyAlignment="1">
      <alignment horizontal="center"/>
    </xf>
    <xf numFmtId="0" fontId="8" fillId="4" borderId="36" xfId="0" applyFont="1" applyFill="1" applyBorder="1" applyAlignment="1">
      <alignment horizontal="center"/>
    </xf>
    <xf numFmtId="0" fontId="8" fillId="3" borderId="26" xfId="0" applyFont="1" applyFill="1" applyBorder="1" applyAlignment="1">
      <alignment horizontal="center"/>
    </xf>
    <xf numFmtId="0" fontId="8" fillId="3" borderId="36" xfId="0" applyFont="1" applyFill="1" applyBorder="1" applyAlignment="1">
      <alignment horizontal="center"/>
    </xf>
    <xf numFmtId="0" fontId="8" fillId="3" borderId="12" xfId="0" applyFont="1" applyFill="1" applyBorder="1" applyAlignment="1">
      <alignment horizontal="center"/>
    </xf>
    <xf numFmtId="0" fontId="8" fillId="5" borderId="26" xfId="0" applyFont="1" applyFill="1" applyBorder="1"/>
    <xf numFmtId="0" fontId="8" fillId="5" borderId="36" xfId="0" applyFont="1" applyFill="1" applyBorder="1"/>
    <xf numFmtId="0" fontId="8" fillId="4" borderId="26" xfId="0" applyFont="1" applyFill="1" applyBorder="1"/>
    <xf numFmtId="0" fontId="8" fillId="4" borderId="36" xfId="0" applyFont="1" applyFill="1" applyBorder="1"/>
    <xf numFmtId="0" fontId="8" fillId="4" borderId="12" xfId="0" applyFont="1" applyFill="1" applyBorder="1"/>
    <xf numFmtId="0" fontId="0" fillId="0" borderId="52" xfId="0" applyBorder="1"/>
    <xf numFmtId="0" fontId="0" fillId="0" borderId="74" xfId="0" applyBorder="1"/>
    <xf numFmtId="0" fontId="0" fillId="0" borderId="54" xfId="0" applyBorder="1"/>
    <xf numFmtId="0" fontId="0" fillId="0" borderId="30" xfId="0" applyBorder="1"/>
    <xf numFmtId="0" fontId="0" fillId="0" borderId="2" xfId="0" applyBorder="1"/>
    <xf numFmtId="0" fontId="8" fillId="0" borderId="17" xfId="0" applyFont="1" applyBorder="1" applyAlignment="1">
      <alignment horizontal="left"/>
    </xf>
    <xf numFmtId="0" fontId="0" fillId="0" borderId="1" xfId="0" applyBorder="1"/>
    <xf numFmtId="0" fontId="0" fillId="0" borderId="53" xfId="0" applyBorder="1"/>
    <xf numFmtId="0" fontId="8" fillId="0" borderId="21" xfId="0" applyFont="1" applyBorder="1" applyAlignment="1">
      <alignment horizontal="left"/>
    </xf>
    <xf numFmtId="0" fontId="8" fillId="0" borderId="18" xfId="0" applyFont="1" applyBorder="1" applyAlignment="1">
      <alignment horizontal="left"/>
    </xf>
    <xf numFmtId="0" fontId="0" fillId="0" borderId="6" xfId="0" applyBorder="1"/>
    <xf numFmtId="0" fontId="0" fillId="0" borderId="75" xfId="0" applyBorder="1"/>
    <xf numFmtId="0" fontId="0" fillId="0" borderId="48" xfId="0" applyBorder="1" applyAlignment="1">
      <alignment horizontal="center"/>
    </xf>
    <xf numFmtId="0" fontId="2" fillId="7" borderId="3" xfId="0" applyFont="1" applyFill="1" applyBorder="1"/>
    <xf numFmtId="0" fontId="0" fillId="0" borderId="21" xfId="0" applyBorder="1"/>
    <xf numFmtId="0" fontId="0" fillId="0" borderId="27" xfId="0" applyBorder="1"/>
    <xf numFmtId="0" fontId="8" fillId="0" borderId="60" xfId="0" applyFont="1" applyBorder="1"/>
    <xf numFmtId="0" fontId="8" fillId="0" borderId="27" xfId="0" applyFont="1" applyBorder="1"/>
    <xf numFmtId="0" fontId="0" fillId="2" borderId="74" xfId="0" applyFill="1" applyBorder="1" applyAlignment="1" applyProtection="1">
      <alignment horizontal="center"/>
      <protection locked="0"/>
    </xf>
    <xf numFmtId="0" fontId="0" fillId="2" borderId="0" xfId="0" applyFill="1" applyAlignment="1" applyProtection="1">
      <alignment horizontal="center"/>
      <protection locked="0"/>
    </xf>
    <xf numFmtId="0" fontId="8" fillId="5" borderId="57" xfId="0" applyFont="1" applyFill="1" applyBorder="1"/>
    <xf numFmtId="0" fontId="8" fillId="5" borderId="32" xfId="0" applyFont="1" applyFill="1" applyBorder="1"/>
    <xf numFmtId="0" fontId="8" fillId="5" borderId="33" xfId="0" applyFont="1" applyFill="1" applyBorder="1"/>
    <xf numFmtId="0" fontId="0" fillId="0" borderId="58" xfId="0" applyBorder="1"/>
    <xf numFmtId="0" fontId="0" fillId="0" borderId="34" xfId="0" applyBorder="1"/>
    <xf numFmtId="0" fontId="0" fillId="0" borderId="43" xfId="0" applyBorder="1"/>
    <xf numFmtId="0" fontId="0" fillId="0" borderId="5" xfId="0" applyBorder="1"/>
    <xf numFmtId="0" fontId="0" fillId="0" borderId="59" xfId="0" applyBorder="1"/>
    <xf numFmtId="0" fontId="0" fillId="0" borderId="35" xfId="0" applyBorder="1"/>
    <xf numFmtId="0" fontId="10" fillId="0" borderId="64" xfId="0" applyFont="1" applyBorder="1"/>
    <xf numFmtId="0" fontId="5" fillId="0" borderId="0" xfId="0" applyFont="1" applyAlignment="1">
      <alignment wrapText="1"/>
    </xf>
    <xf numFmtId="0" fontId="5" fillId="0" borderId="0" xfId="0" applyFont="1" applyAlignment="1">
      <alignment horizontal="center" vertical="center" wrapText="1"/>
    </xf>
    <xf numFmtId="0" fontId="8" fillId="5" borderId="0" xfId="0" applyFont="1" applyFill="1" applyAlignment="1">
      <alignment wrapText="1"/>
    </xf>
    <xf numFmtId="0" fontId="21" fillId="0" borderId="0" xfId="0" applyFont="1"/>
    <xf numFmtId="0" fontId="21" fillId="0" borderId="20" xfId="0" applyFont="1" applyBorder="1"/>
    <xf numFmtId="0" fontId="8" fillId="0" borderId="20" xfId="0" applyFont="1" applyBorder="1" applyAlignment="1">
      <alignment wrapText="1"/>
    </xf>
    <xf numFmtId="0" fontId="5" fillId="0" borderId="20" xfId="0" applyFont="1" applyBorder="1" applyAlignment="1">
      <alignment wrapText="1"/>
    </xf>
    <xf numFmtId="0" fontId="8" fillId="0" borderId="52"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8" fillId="0" borderId="35" xfId="0" applyFont="1" applyBorder="1" applyAlignment="1" applyProtection="1">
      <alignment horizontal="center" vertical="center" shrinkToFit="1"/>
      <protection locked="0"/>
    </xf>
    <xf numFmtId="0" fontId="16" fillId="5" borderId="6" xfId="0" applyFont="1" applyFill="1" applyBorder="1" applyAlignment="1" applyProtection="1">
      <alignment horizontal="left" wrapText="1" shrinkToFit="1"/>
      <protection locked="0"/>
    </xf>
    <xf numFmtId="0" fontId="16" fillId="14" borderId="2" xfId="0" applyFont="1" applyFill="1" applyBorder="1" applyAlignment="1" applyProtection="1">
      <alignment horizontal="left" textRotation="90" wrapText="1" shrinkToFit="1"/>
      <protection locked="0"/>
    </xf>
    <xf numFmtId="0" fontId="0" fillId="3" borderId="12" xfId="0" applyFill="1" applyBorder="1"/>
    <xf numFmtId="0" fontId="9" fillId="0" borderId="0" xfId="0" applyFont="1"/>
    <xf numFmtId="0" fontId="16" fillId="14" borderId="0" xfId="0" applyFont="1" applyFill="1" applyAlignment="1">
      <alignment horizontal="left" textRotation="90" wrapText="1" shrinkToFit="1"/>
    </xf>
    <xf numFmtId="0" fontId="16" fillId="14" borderId="11" xfId="0" applyFont="1" applyFill="1" applyBorder="1" applyAlignment="1">
      <alignment horizontal="left" textRotation="90" wrapText="1" shrinkToFit="1"/>
    </xf>
    <xf numFmtId="0" fontId="8" fillId="0" borderId="0" xfId="0" applyFont="1" applyAlignment="1">
      <alignment horizontal="left" textRotation="90" wrapText="1" shrinkToFit="1"/>
    </xf>
    <xf numFmtId="0" fontId="8" fillId="0" borderId="3" xfId="0" applyFont="1" applyBorder="1" applyAlignment="1">
      <alignment wrapText="1"/>
    </xf>
    <xf numFmtId="0" fontId="2" fillId="0" borderId="3" xfId="0" applyFont="1" applyBorder="1" applyAlignment="1">
      <alignment wrapText="1"/>
    </xf>
    <xf numFmtId="0" fontId="2" fillId="0" borderId="28" xfId="0" applyFont="1" applyBorder="1" applyAlignment="1">
      <alignment wrapText="1"/>
    </xf>
    <xf numFmtId="0" fontId="16" fillId="5" borderId="36" xfId="0" applyFont="1" applyFill="1" applyBorder="1" applyAlignment="1">
      <alignment horizontal="left" wrapText="1" shrinkToFit="1"/>
    </xf>
    <xf numFmtId="0" fontId="16" fillId="5" borderId="12" xfId="0" applyFont="1" applyFill="1" applyBorder="1" applyAlignment="1">
      <alignment horizontal="left" wrapText="1" shrinkToFit="1"/>
    </xf>
    <xf numFmtId="0" fontId="0" fillId="0" borderId="0" xfId="0" applyAlignment="1">
      <alignment horizontal="left" textRotation="90" wrapText="1"/>
    </xf>
    <xf numFmtId="0" fontId="0" fillId="0" borderId="36" xfId="0" applyBorder="1" applyAlignment="1">
      <alignment horizontal="center" vertical="center" shrinkToFit="1"/>
    </xf>
    <xf numFmtId="0" fontId="0" fillId="0" borderId="12" xfId="0" applyBorder="1" applyAlignment="1">
      <alignment horizontal="center" vertical="center" shrinkToFit="1"/>
    </xf>
    <xf numFmtId="0" fontId="0" fillId="0" borderId="0" xfId="0" applyAlignment="1">
      <alignment horizontal="center" vertical="center" shrinkToFit="1"/>
    </xf>
    <xf numFmtId="0" fontId="0" fillId="0" borderId="11" xfId="0" applyBorder="1" applyAlignment="1">
      <alignment horizontal="center" vertical="center" shrinkToFit="1"/>
    </xf>
    <xf numFmtId="0" fontId="8" fillId="0" borderId="15" xfId="0" applyFont="1" applyBorder="1" applyAlignment="1">
      <alignment vertical="top"/>
    </xf>
    <xf numFmtId="0" fontId="8" fillId="0" borderId="52" xfId="0" applyFont="1" applyBorder="1" applyAlignment="1">
      <alignment vertical="top" shrinkToFit="1"/>
    </xf>
    <xf numFmtId="0" fontId="8" fillId="0" borderId="0" xfId="0" applyFont="1" applyAlignment="1">
      <alignment horizontal="center" vertical="center" shrinkToFit="1"/>
    </xf>
    <xf numFmtId="0" fontId="8" fillId="0" borderId="11" xfId="0" applyFont="1" applyBorder="1" applyAlignment="1">
      <alignment horizontal="center" vertical="center" shrinkToFit="1"/>
    </xf>
    <xf numFmtId="0" fontId="8" fillId="0" borderId="1" xfId="0" applyFont="1" applyBorder="1" applyAlignment="1">
      <alignment vertical="top" shrinkToFit="1"/>
    </xf>
    <xf numFmtId="0" fontId="8" fillId="5" borderId="0" xfId="0" applyFont="1" applyFill="1"/>
    <xf numFmtId="0" fontId="8" fillId="0" borderId="14" xfId="0" applyFont="1" applyBorder="1" applyAlignment="1">
      <alignment vertical="top"/>
    </xf>
    <xf numFmtId="0" fontId="8" fillId="0" borderId="6" xfId="0" applyFont="1" applyBorder="1" applyAlignment="1">
      <alignment vertical="top" shrinkToFit="1"/>
    </xf>
    <xf numFmtId="0" fontId="8" fillId="12" borderId="20" xfId="0" applyFont="1" applyFill="1" applyBorder="1" applyAlignment="1">
      <alignment vertical="top"/>
    </xf>
    <xf numFmtId="0" fontId="8" fillId="12" borderId="0" xfId="0" applyFont="1" applyFill="1" applyAlignment="1">
      <alignment vertical="top" shrinkToFit="1"/>
    </xf>
    <xf numFmtId="0" fontId="8" fillId="12" borderId="0" xfId="0" applyFont="1" applyFill="1" applyAlignment="1">
      <alignment horizontal="center" vertical="center" shrinkToFit="1"/>
    </xf>
    <xf numFmtId="0" fontId="21" fillId="0" borderId="20" xfId="0" applyFont="1" applyBorder="1" applyAlignment="1">
      <alignment vertical="top"/>
    </xf>
    <xf numFmtId="0" fontId="21" fillId="0" borderId="0" xfId="0" applyFont="1" applyAlignment="1">
      <alignment vertical="top"/>
    </xf>
    <xf numFmtId="0" fontId="5" fillId="0" borderId="0" xfId="0" applyFont="1" applyAlignment="1">
      <alignment vertical="top" wrapText="1"/>
    </xf>
    <xf numFmtId="0" fontId="21" fillId="0" borderId="0" xfId="0" applyFont="1" applyAlignment="1">
      <alignment vertical="top" wrapText="1"/>
    </xf>
    <xf numFmtId="0" fontId="5" fillId="0" borderId="0" xfId="0" applyFont="1" applyAlignment="1">
      <alignment horizontal="center" vertical="center"/>
    </xf>
    <xf numFmtId="0" fontId="8" fillId="0" borderId="36" xfId="0" applyFont="1" applyBorder="1" applyAlignment="1">
      <alignment horizontal="center" vertical="center" shrinkToFit="1"/>
    </xf>
    <xf numFmtId="0" fontId="8" fillId="0" borderId="12" xfId="0" applyFont="1" applyBorder="1" applyAlignment="1">
      <alignment horizontal="center" vertical="center" shrinkToFit="1"/>
    </xf>
    <xf numFmtId="0" fontId="20" fillId="10" borderId="48" xfId="0" applyFont="1" applyFill="1" applyBorder="1" applyAlignment="1">
      <alignment vertical="center"/>
    </xf>
    <xf numFmtId="0" fontId="20" fillId="10" borderId="61" xfId="0" applyFont="1" applyFill="1" applyBorder="1" applyAlignment="1">
      <alignment vertical="center"/>
    </xf>
    <xf numFmtId="0" fontId="20" fillId="10" borderId="11" xfId="0" applyFont="1" applyFill="1" applyBorder="1" applyAlignment="1">
      <alignment vertical="center"/>
    </xf>
    <xf numFmtId="0" fontId="20" fillId="10" borderId="36" xfId="0" applyFont="1" applyFill="1" applyBorder="1" applyAlignment="1">
      <alignment vertical="center"/>
    </xf>
    <xf numFmtId="0" fontId="20" fillId="10" borderId="12" xfId="0" applyFont="1" applyFill="1" applyBorder="1" applyAlignment="1">
      <alignment vertical="center"/>
    </xf>
    <xf numFmtId="0" fontId="20" fillId="10" borderId="7" xfId="0" applyFont="1" applyFill="1" applyBorder="1" applyAlignment="1">
      <alignment vertical="center"/>
    </xf>
    <xf numFmtId="0" fontId="20" fillId="10" borderId="20" xfId="0" applyFont="1" applyFill="1" applyBorder="1" applyAlignment="1">
      <alignment vertical="center"/>
    </xf>
    <xf numFmtId="0" fontId="20" fillId="10" borderId="26" xfId="0" applyFont="1" applyFill="1" applyBorder="1" applyAlignment="1">
      <alignment vertical="center"/>
    </xf>
    <xf numFmtId="0" fontId="20" fillId="10" borderId="28" xfId="0" applyFont="1" applyFill="1" applyBorder="1" applyAlignment="1">
      <alignment vertical="center"/>
    </xf>
    <xf numFmtId="0" fontId="20" fillId="10" borderId="39" xfId="0" applyFont="1" applyFill="1" applyBorder="1" applyAlignment="1">
      <alignment vertical="center"/>
    </xf>
    <xf numFmtId="0" fontId="20" fillId="10" borderId="19" xfId="0" applyFont="1" applyFill="1" applyBorder="1" applyAlignment="1">
      <alignment vertical="center"/>
    </xf>
    <xf numFmtId="0" fontId="20" fillId="10" borderId="1" xfId="0" applyFont="1" applyFill="1" applyBorder="1" applyAlignment="1">
      <alignment vertical="center"/>
    </xf>
    <xf numFmtId="0" fontId="8" fillId="0" borderId="76" xfId="0" applyFont="1" applyBorder="1" applyAlignment="1">
      <alignment vertical="top" wrapText="1"/>
    </xf>
    <xf numFmtId="0" fontId="8" fillId="0" borderId="77" xfId="0" applyFont="1" applyBorder="1" applyAlignment="1">
      <alignment vertical="top" wrapText="1"/>
    </xf>
    <xf numFmtId="0" fontId="8" fillId="0" borderId="78" xfId="0" applyFont="1" applyBorder="1" applyAlignment="1">
      <alignment vertical="top" wrapText="1"/>
    </xf>
    <xf numFmtId="0" fontId="8" fillId="0" borderId="76" xfId="0" applyFont="1" applyBorder="1" applyAlignment="1">
      <alignment wrapText="1"/>
    </xf>
    <xf numFmtId="0" fontId="8" fillId="0" borderId="77" xfId="0" applyFont="1" applyBorder="1" applyAlignment="1">
      <alignment wrapText="1"/>
    </xf>
    <xf numFmtId="0" fontId="8" fillId="0" borderId="47" xfId="0" applyFont="1" applyBorder="1" applyAlignment="1">
      <alignment wrapText="1"/>
    </xf>
    <xf numFmtId="0" fontId="8" fillId="0" borderId="77" xfId="0" applyFont="1" applyBorder="1"/>
    <xf numFmtId="0" fontId="8" fillId="0" borderId="78" xfId="0" applyFont="1" applyBorder="1"/>
    <xf numFmtId="0" fontId="8" fillId="0" borderId="62" xfId="0" applyFont="1" applyBorder="1" applyAlignment="1">
      <alignment horizontal="left" vertical="center" wrapText="1"/>
    </xf>
    <xf numFmtId="0" fontId="8" fillId="4" borderId="28" xfId="0" applyFont="1" applyFill="1" applyBorder="1" applyAlignment="1">
      <alignment wrapText="1"/>
    </xf>
    <xf numFmtId="0" fontId="20" fillId="10" borderId="13" xfId="0" applyFont="1" applyFill="1" applyBorder="1" applyAlignment="1">
      <alignment vertical="center"/>
    </xf>
    <xf numFmtId="0" fontId="20" fillId="10" borderId="23" xfId="0" applyFont="1" applyFill="1" applyBorder="1" applyAlignment="1">
      <alignment vertical="center"/>
    </xf>
    <xf numFmtId="0" fontId="20" fillId="10" borderId="5" xfId="0" applyFont="1" applyFill="1" applyBorder="1" applyAlignment="1">
      <alignment vertical="center"/>
    </xf>
    <xf numFmtId="15" fontId="0" fillId="0" borderId="0" xfId="0" applyNumberFormat="1"/>
    <xf numFmtId="0" fontId="2" fillId="3" borderId="28" xfId="0" applyFont="1" applyFill="1" applyBorder="1" applyAlignment="1">
      <alignment horizontal="center"/>
    </xf>
    <xf numFmtId="0" fontId="2" fillId="0" borderId="39" xfId="0" applyFont="1" applyBorder="1" applyAlignment="1">
      <alignment horizontal="center"/>
    </xf>
    <xf numFmtId="0" fontId="2" fillId="0" borderId="19" xfId="0" applyFont="1" applyBorder="1" applyAlignment="1">
      <alignment horizontal="center"/>
    </xf>
    <xf numFmtId="0" fontId="2" fillId="7" borderId="28" xfId="0" applyFont="1" applyFill="1" applyBorder="1" applyAlignment="1">
      <alignment horizontal="left" vertical="top" wrapText="1"/>
    </xf>
    <xf numFmtId="0" fontId="2" fillId="7" borderId="19" xfId="0" applyFont="1" applyFill="1" applyBorder="1" applyAlignment="1">
      <alignment horizontal="left" vertical="top" wrapText="1"/>
    </xf>
    <xf numFmtId="0" fontId="2" fillId="7" borderId="28" xfId="0" applyFont="1" applyFill="1" applyBorder="1" applyAlignment="1">
      <alignment horizontal="left"/>
    </xf>
    <xf numFmtId="0" fontId="2" fillId="7" borderId="19" xfId="0" applyFont="1" applyFill="1" applyBorder="1" applyAlignment="1">
      <alignment horizontal="left"/>
    </xf>
    <xf numFmtId="0" fontId="2" fillId="7" borderId="39" xfId="0" applyFont="1" applyFill="1" applyBorder="1" applyAlignment="1">
      <alignment horizontal="left" vertical="top" wrapText="1"/>
    </xf>
    <xf numFmtId="0" fontId="8" fillId="0" borderId="0" xfId="0" applyFont="1" applyAlignment="1">
      <alignment horizontal="right"/>
    </xf>
    <xf numFmtId="0" fontId="0" fillId="0" borderId="0" xfId="0" applyAlignment="1">
      <alignment horizontal="right"/>
    </xf>
    <xf numFmtId="0" fontId="0" fillId="0" borderId="79" xfId="0" applyBorder="1" applyAlignment="1">
      <alignment horizontal="center"/>
    </xf>
    <xf numFmtId="0" fontId="11" fillId="3" borderId="80" xfId="0" applyFont="1" applyFill="1" applyBorder="1" applyAlignment="1">
      <alignment horizontal="center" vertical="center" wrapText="1"/>
    </xf>
    <xf numFmtId="0" fontId="0" fillId="0" borderId="80" xfId="0" applyBorder="1" applyAlignment="1">
      <alignment horizontal="center" vertical="center" wrapText="1"/>
    </xf>
    <xf numFmtId="0" fontId="0" fillId="0" borderId="43" xfId="0" applyBorder="1" applyAlignment="1">
      <alignment horizontal="center" vertical="center" wrapText="1"/>
    </xf>
    <xf numFmtId="0" fontId="11" fillId="3" borderId="15"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19" xfId="0" applyBorder="1" applyAlignment="1">
      <alignment horizontal="center" vertical="center" wrapText="1"/>
    </xf>
    <xf numFmtId="1" fontId="11" fillId="9" borderId="81" xfId="0" applyNumberFormat="1" applyFont="1" applyFill="1" applyBorder="1" applyAlignment="1">
      <alignment horizontal="center" vertical="center" wrapText="1"/>
    </xf>
    <xf numFmtId="1" fontId="11" fillId="9" borderId="82" xfId="0" applyNumberFormat="1" applyFont="1" applyFill="1" applyBorder="1" applyAlignment="1">
      <alignment horizontal="center" vertical="center" wrapText="1"/>
    </xf>
    <xf numFmtId="1" fontId="11" fillId="9" borderId="83" xfId="0" applyNumberFormat="1" applyFont="1" applyFill="1" applyBorder="1" applyAlignment="1">
      <alignment horizontal="center" vertical="center" wrapText="1"/>
    </xf>
    <xf numFmtId="1" fontId="11" fillId="11" borderId="81" xfId="0" applyNumberFormat="1" applyFont="1" applyFill="1" applyBorder="1" applyAlignment="1">
      <alignment horizontal="center" vertical="center" wrapText="1"/>
    </xf>
    <xf numFmtId="1" fontId="11" fillId="11" borderId="82" xfId="0" applyNumberFormat="1" applyFont="1" applyFill="1" applyBorder="1" applyAlignment="1">
      <alignment horizontal="center" vertical="center" wrapText="1"/>
    </xf>
    <xf numFmtId="1" fontId="11" fillId="11" borderId="84" xfId="0" applyNumberFormat="1" applyFont="1" applyFill="1" applyBorder="1" applyAlignment="1">
      <alignment horizontal="center" vertical="center" wrapText="1"/>
    </xf>
    <xf numFmtId="0" fontId="11" fillId="0" borderId="85" xfId="0" applyFont="1" applyBorder="1" applyAlignment="1">
      <alignment horizontal="center" vertical="center" wrapText="1"/>
    </xf>
    <xf numFmtId="0" fontId="0" fillId="0" borderId="85" xfId="0" applyBorder="1"/>
    <xf numFmtId="0" fontId="0" fillId="0" borderId="37" xfId="0" applyBorder="1"/>
    <xf numFmtId="0" fontId="11" fillId="0" borderId="28" xfId="0" applyFont="1" applyBorder="1" applyAlignment="1">
      <alignment horizontal="center" vertical="center" wrapText="1"/>
    </xf>
    <xf numFmtId="0" fontId="0" fillId="0" borderId="39" xfId="0" applyBorder="1"/>
    <xf numFmtId="0" fontId="0" fillId="0" borderId="57" xfId="0" applyBorder="1"/>
    <xf numFmtId="0" fontId="13" fillId="13" borderId="86" xfId="0" applyFont="1" applyFill="1"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xf numFmtId="0" fontId="0" fillId="0" borderId="87" xfId="0" applyBorder="1" applyAlignment="1" applyProtection="1">
      <alignment horizontal="center" vertical="center" wrapText="1"/>
      <protection locked="0"/>
    </xf>
    <xf numFmtId="1" fontId="8" fillId="11" borderId="28" xfId="0" applyNumberFormat="1" applyFont="1" applyFill="1" applyBorder="1" applyAlignment="1">
      <alignment wrapText="1"/>
    </xf>
    <xf numFmtId="0" fontId="0" fillId="11" borderId="39" xfId="0" applyFill="1" applyBorder="1" applyAlignment="1">
      <alignment wrapText="1"/>
    </xf>
    <xf numFmtId="0" fontId="8" fillId="9" borderId="28" xfId="0" applyFont="1" applyFill="1" applyBorder="1" applyAlignment="1">
      <alignment wrapText="1"/>
    </xf>
    <xf numFmtId="0" fontId="0" fillId="9" borderId="39" xfId="0" applyFill="1" applyBorder="1" applyAlignment="1">
      <alignment wrapText="1"/>
    </xf>
    <xf numFmtId="0" fontId="0" fillId="9" borderId="19" xfId="0" applyFill="1" applyBorder="1" applyAlignment="1">
      <alignment wrapText="1"/>
    </xf>
    <xf numFmtId="0" fontId="0" fillId="0" borderId="0" xfId="0" applyAlignment="1">
      <alignment horizontal="center" textRotation="90"/>
    </xf>
    <xf numFmtId="0" fontId="16" fillId="14" borderId="34" xfId="0" applyFont="1" applyFill="1" applyBorder="1" applyAlignment="1" applyProtection="1">
      <alignment horizontal="left" textRotation="90" wrapText="1" shrinkToFit="1"/>
      <protection locked="0"/>
    </xf>
    <xf numFmtId="0" fontId="16" fillId="14" borderId="35" xfId="0" applyFont="1" applyFill="1" applyBorder="1" applyAlignment="1" applyProtection="1">
      <alignment horizontal="left" wrapText="1" shrinkToFit="1"/>
      <protection locked="0"/>
    </xf>
    <xf numFmtId="0" fontId="16" fillId="14" borderId="2" xfId="0" applyFont="1" applyFill="1" applyBorder="1" applyAlignment="1" applyProtection="1">
      <alignment horizontal="left" textRotation="90" wrapText="1" shrinkToFit="1"/>
      <protection locked="0"/>
    </xf>
    <xf numFmtId="0" fontId="16" fillId="14" borderId="6" xfId="0" applyFont="1" applyFill="1" applyBorder="1" applyAlignment="1" applyProtection="1">
      <alignment horizontal="left" wrapText="1" shrinkToFit="1"/>
      <protection locked="0"/>
    </xf>
    <xf numFmtId="0" fontId="23" fillId="0" borderId="26" xfId="0" applyFont="1" applyBorder="1" applyAlignment="1">
      <alignment horizontal="right"/>
    </xf>
    <xf numFmtId="0" fontId="23" fillId="0" borderId="36" xfId="0" applyFont="1" applyBorder="1" applyAlignment="1">
      <alignment horizontal="right"/>
    </xf>
    <xf numFmtId="0" fontId="8" fillId="0" borderId="20" xfId="0" applyFont="1" applyBorder="1" applyAlignment="1">
      <alignment horizontal="center" textRotation="90" wrapText="1"/>
    </xf>
    <xf numFmtId="0" fontId="16" fillId="14" borderId="30" xfId="0" applyFont="1" applyFill="1" applyBorder="1" applyAlignment="1" applyProtection="1">
      <alignment horizontal="left" textRotation="90" wrapText="1" shrinkToFit="1"/>
      <protection locked="0"/>
    </xf>
    <xf numFmtId="0" fontId="16" fillId="14" borderId="14" xfId="0" applyFont="1" applyFill="1" applyBorder="1" applyAlignment="1" applyProtection="1">
      <alignment horizontal="left" wrapText="1" shrinkToFit="1"/>
      <protection locked="0"/>
    </xf>
    <xf numFmtId="0" fontId="16" fillId="14" borderId="6" xfId="0" applyFont="1" applyFill="1" applyBorder="1" applyAlignment="1" applyProtection="1">
      <alignment horizontal="left" textRotation="90" wrapText="1" shrinkToFit="1"/>
      <protection locked="0"/>
    </xf>
    <xf numFmtId="0" fontId="7" fillId="0" borderId="7" xfId="0" applyFont="1" applyBorder="1" applyAlignment="1">
      <alignment horizontal="left" vertical="top" wrapText="1"/>
    </xf>
    <xf numFmtId="0" fontId="6" fillId="0" borderId="48" xfId="0" applyFont="1" applyBorder="1" applyAlignment="1">
      <alignment horizontal="left"/>
    </xf>
    <xf numFmtId="0" fontId="0" fillId="0" borderId="61" xfId="0" applyBorder="1" applyAlignment="1">
      <alignment horizontal="left"/>
    </xf>
    <xf numFmtId="0" fontId="6" fillId="0" borderId="26" xfId="0" applyFont="1" applyBorder="1" applyAlignment="1">
      <alignment horizontal="left"/>
    </xf>
    <xf numFmtId="0" fontId="6" fillId="0" borderId="36" xfId="0" applyFont="1" applyBorder="1" applyAlignment="1">
      <alignment horizontal="left"/>
    </xf>
    <xf numFmtId="0" fontId="0" fillId="0" borderId="36" xfId="0" applyBorder="1" applyAlignment="1">
      <alignment horizontal="left"/>
    </xf>
    <xf numFmtId="0" fontId="2" fillId="14" borderId="28" xfId="0" applyFont="1" applyFill="1" applyBorder="1" applyAlignment="1">
      <alignment horizontal="center"/>
    </xf>
    <xf numFmtId="0" fontId="2" fillId="14" borderId="39" xfId="0" applyFont="1" applyFill="1" applyBorder="1" applyAlignment="1">
      <alignment horizontal="center"/>
    </xf>
    <xf numFmtId="0" fontId="0" fillId="0" borderId="39" xfId="0" applyBorder="1" applyAlignment="1">
      <alignment horizontal="center"/>
    </xf>
    <xf numFmtId="0" fontId="0" fillId="0" borderId="19" xfId="0" applyBorder="1" applyAlignment="1">
      <alignment horizontal="center"/>
    </xf>
  </cellXfs>
  <cellStyles count="3">
    <cellStyle name="Hyperlink" xfId="1" builtinId="8"/>
    <cellStyle name="Standaard" xfId="0" builtinId="0"/>
    <cellStyle name="Standaard 2" xfId="2" xr:uid="{D4798AFE-5A8D-4A9C-B94B-EBF880221EE2}"/>
  </cellStyles>
  <dxfs count="27">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
      <font>
        <color rgb="FFFFFF00"/>
      </font>
      <fill>
        <patternFill>
          <bgColor rgb="FFFFFF00"/>
        </patternFill>
      </fill>
    </dxf>
    <dxf>
      <font>
        <color rgb="FFFFC000"/>
      </font>
      <fill>
        <patternFill>
          <bgColor rgb="FFFFC000"/>
        </patternFill>
      </fill>
    </dxf>
    <dxf>
      <font>
        <color rgb="FFFF000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hqlibdoc.who.int/publications/2009/9789241597906_e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479BD-8314-4103-BD7C-47109BE6EB3B}">
  <dimension ref="A1:A2"/>
  <sheetViews>
    <sheetView workbookViewId="0"/>
  </sheetViews>
  <sheetFormatPr defaultRowHeight="12.75" x14ac:dyDescent="0.2"/>
  <sheetData>
    <row r="1" spans="1:1" x14ac:dyDescent="0.2">
      <c r="A1" t="s">
        <v>260</v>
      </c>
    </row>
    <row r="2" spans="1:1" x14ac:dyDescent="0.2">
      <c r="A2" s="443">
        <v>41383</v>
      </c>
    </row>
  </sheetData>
  <sheetProtection password="F524" sheet="1" objects="1" scenarios="1" selectLockedCells="1" selectUnlockedCell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6F15-B9C0-402A-9B70-D06184490775}">
  <dimension ref="A1:FH65"/>
  <sheetViews>
    <sheetView zoomScaleNormal="100" workbookViewId="0">
      <pane ySplit="7" topLeftCell="A8" activePane="bottomLeft" state="frozen"/>
      <selection pane="bottomLeft" activeCell="D9" sqref="D9"/>
    </sheetView>
  </sheetViews>
  <sheetFormatPr defaultRowHeight="12.75" x14ac:dyDescent="0.2"/>
  <cols>
    <col min="1" max="1" width="6.7109375" customWidth="1"/>
    <col min="2" max="3" width="20.7109375" style="16" customWidth="1"/>
    <col min="4" max="4" width="6.28515625" customWidth="1"/>
    <col min="5" max="7" width="6.28515625" hidden="1" customWidth="1"/>
    <col min="8" max="8" width="6.28515625" customWidth="1"/>
    <col min="9" max="11" width="6.28515625" hidden="1" customWidth="1"/>
    <col min="12" max="12" width="6.28515625" customWidth="1"/>
    <col min="13" max="15" width="6.28515625" hidden="1" customWidth="1"/>
    <col min="16" max="16" width="6.28515625" customWidth="1"/>
    <col min="17" max="19" width="6.28515625" hidden="1" customWidth="1"/>
    <col min="20" max="20" width="6.28515625" customWidth="1"/>
    <col min="21" max="23" width="6.28515625" hidden="1" customWidth="1"/>
    <col min="24" max="24" width="6.28515625" customWidth="1"/>
    <col min="25" max="27" width="6.28515625" hidden="1" customWidth="1"/>
    <col min="28" max="28" width="6.28515625" customWidth="1"/>
    <col min="29" max="31" width="6.28515625" hidden="1" customWidth="1"/>
    <col min="32" max="32" width="6.28515625" customWidth="1"/>
    <col min="33" max="35" width="6.28515625" hidden="1" customWidth="1"/>
    <col min="36" max="36" width="6.28515625" customWidth="1"/>
    <col min="37" max="39" width="6.28515625" hidden="1" customWidth="1"/>
    <col min="40" max="40" width="6.28515625" customWidth="1"/>
    <col min="41" max="43" width="6.28515625" hidden="1" customWidth="1"/>
  </cols>
  <sheetData>
    <row r="1" spans="1:164" ht="15.75" x14ac:dyDescent="0.25">
      <c r="A1" s="56" t="s">
        <v>234</v>
      </c>
      <c r="B1" s="15"/>
      <c r="C1" s="15"/>
      <c r="H1" s="296" t="s">
        <v>253</v>
      </c>
      <c r="I1" s="297"/>
      <c r="J1" s="297"/>
      <c r="K1" s="297"/>
      <c r="L1" s="297"/>
      <c r="M1" s="297"/>
      <c r="N1" s="297"/>
      <c r="O1" s="297"/>
      <c r="P1" s="297"/>
      <c r="Q1" s="297"/>
      <c r="R1" s="297"/>
      <c r="S1" s="297"/>
      <c r="T1" s="297"/>
      <c r="U1" s="297"/>
      <c r="V1" s="297"/>
      <c r="W1" s="297"/>
      <c r="X1" s="297" t="str">
        <f>'5b. Proces en blootstelling'!BM3</f>
        <v>Worst Case BA</v>
      </c>
      <c r="Y1" s="297"/>
      <c r="Z1" s="297"/>
      <c r="AA1" s="297"/>
      <c r="AB1" s="297"/>
      <c r="AC1" s="297"/>
      <c r="AD1" s="297"/>
      <c r="AE1" s="297"/>
      <c r="AF1" s="297"/>
      <c r="AG1" s="297"/>
      <c r="AH1" s="297"/>
      <c r="AI1" s="297"/>
      <c r="AJ1" s="298"/>
    </row>
    <row r="2" spans="1:164" x14ac:dyDescent="0.2">
      <c r="A2" s="2" t="s">
        <v>235</v>
      </c>
      <c r="B2" s="15"/>
      <c r="C2" s="15"/>
      <c r="H2" s="299" t="s">
        <v>231</v>
      </c>
      <c r="I2" s="300"/>
      <c r="J2" s="300"/>
      <c r="K2" s="300"/>
      <c r="L2" s="300"/>
      <c r="M2" s="300"/>
      <c r="N2" s="300"/>
      <c r="O2" s="300"/>
      <c r="P2" s="300"/>
      <c r="Q2" s="300"/>
      <c r="R2" s="300"/>
      <c r="S2" s="300"/>
      <c r="T2" s="300"/>
      <c r="U2" s="300"/>
      <c r="V2" s="300"/>
      <c r="W2" s="300"/>
      <c r="X2" s="300">
        <f>'5b. Proces en blootstelling'!BL3</f>
        <v>3</v>
      </c>
      <c r="Y2" s="300"/>
      <c r="Z2" s="300"/>
      <c r="AA2" s="300"/>
      <c r="AB2" s="300"/>
      <c r="AC2" s="300"/>
      <c r="AD2" s="300"/>
      <c r="AE2" s="300"/>
      <c r="AF2" s="300"/>
      <c r="AG2" s="300"/>
      <c r="AH2" s="300"/>
      <c r="AI2" s="300"/>
      <c r="AJ2" s="385"/>
    </row>
    <row r="3" spans="1:164" x14ac:dyDescent="0.2">
      <c r="A3" s="386"/>
      <c r="B3" s="15"/>
      <c r="C3" s="15"/>
    </row>
    <row r="4" spans="1:164" ht="27.75" customHeight="1" x14ac:dyDescent="0.2">
      <c r="A4" s="494" t="s">
        <v>236</v>
      </c>
      <c r="B4" s="495"/>
      <c r="C4" s="496"/>
      <c r="D4" s="500" t="s">
        <v>0</v>
      </c>
      <c r="E4" s="501"/>
      <c r="F4" s="501"/>
      <c r="G4" s="501"/>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AM4" s="502"/>
      <c r="AN4" s="502"/>
      <c r="AO4" s="502"/>
      <c r="AP4" s="502"/>
      <c r="AQ4" s="503"/>
      <c r="AR4" s="287"/>
    </row>
    <row r="5" spans="1:164" ht="59.25" customHeight="1" x14ac:dyDescent="0.2">
      <c r="A5" s="497"/>
      <c r="B5" s="498"/>
      <c r="C5" s="499"/>
      <c r="D5" s="491" t="s">
        <v>237</v>
      </c>
      <c r="E5" s="384"/>
      <c r="F5" s="384"/>
      <c r="G5" s="384"/>
      <c r="H5" s="486" t="s">
        <v>238</v>
      </c>
      <c r="I5" s="384"/>
      <c r="J5" s="384"/>
      <c r="K5" s="384"/>
      <c r="L5" s="486" t="s">
        <v>239</v>
      </c>
      <c r="M5" s="384"/>
      <c r="N5" s="384"/>
      <c r="O5" s="384"/>
      <c r="P5" s="486" t="s">
        <v>240</v>
      </c>
      <c r="Q5" s="384"/>
      <c r="R5" s="384"/>
      <c r="S5" s="384"/>
      <c r="T5" s="486" t="s">
        <v>241</v>
      </c>
      <c r="U5" s="384"/>
      <c r="V5" s="384"/>
      <c r="W5" s="384"/>
      <c r="X5" s="486" t="s">
        <v>242</v>
      </c>
      <c r="Y5" s="384"/>
      <c r="Z5" s="384"/>
      <c r="AA5" s="384"/>
      <c r="AB5" s="486" t="s">
        <v>243</v>
      </c>
      <c r="AC5" s="384"/>
      <c r="AD5" s="384"/>
      <c r="AE5" s="384"/>
      <c r="AF5" s="486" t="s">
        <v>244</v>
      </c>
      <c r="AG5" s="384"/>
      <c r="AH5" s="384"/>
      <c r="AI5" s="384"/>
      <c r="AJ5" s="486" t="s">
        <v>245</v>
      </c>
      <c r="AK5" s="384"/>
      <c r="AL5" s="384"/>
      <c r="AM5" s="384"/>
      <c r="AN5" s="484" t="s">
        <v>246</v>
      </c>
      <c r="AO5" s="387"/>
      <c r="AP5" s="387"/>
      <c r="AQ5" s="388"/>
      <c r="AR5" s="490"/>
      <c r="AS5" s="389"/>
      <c r="AT5" s="389"/>
      <c r="AU5" s="389"/>
      <c r="AV5" s="483"/>
    </row>
    <row r="6" spans="1:164" ht="78.75" customHeight="1" x14ac:dyDescent="0.2">
      <c r="A6" s="390" t="str">
        <f>'5b. Proces en blootstelling'!A5</f>
        <v>Stapnr.</v>
      </c>
      <c r="B6" s="391" t="str">
        <f>'5b. Proces en blootstelling'!B5</f>
        <v>Processtap</v>
      </c>
      <c r="C6" s="392" t="str">
        <f>'5b. Proces en blootstelling'!D5</f>
        <v>Werkzaamheden</v>
      </c>
      <c r="D6" s="492"/>
      <c r="E6" s="383" t="s">
        <v>131</v>
      </c>
      <c r="F6" s="383" t="s">
        <v>131</v>
      </c>
      <c r="G6" s="383" t="s">
        <v>131</v>
      </c>
      <c r="H6" s="487"/>
      <c r="I6" s="383" t="s">
        <v>131</v>
      </c>
      <c r="J6" s="383" t="s">
        <v>131</v>
      </c>
      <c r="K6" s="383" t="s">
        <v>131</v>
      </c>
      <c r="L6" s="493"/>
      <c r="M6" s="383" t="s">
        <v>131</v>
      </c>
      <c r="N6" s="383" t="s">
        <v>131</v>
      </c>
      <c r="O6" s="383" t="s">
        <v>131</v>
      </c>
      <c r="P6" s="487"/>
      <c r="Q6" s="383" t="s">
        <v>131</v>
      </c>
      <c r="R6" s="383" t="s">
        <v>131</v>
      </c>
      <c r="S6" s="383" t="s">
        <v>131</v>
      </c>
      <c r="T6" s="487"/>
      <c r="U6" s="383" t="s">
        <v>131</v>
      </c>
      <c r="V6" s="383" t="s">
        <v>131</v>
      </c>
      <c r="W6" s="383" t="s">
        <v>131</v>
      </c>
      <c r="X6" s="487"/>
      <c r="Y6" s="383" t="s">
        <v>131</v>
      </c>
      <c r="Z6" s="383" t="s">
        <v>131</v>
      </c>
      <c r="AA6" s="383" t="s">
        <v>131</v>
      </c>
      <c r="AB6" s="487"/>
      <c r="AC6" s="383" t="s">
        <v>131</v>
      </c>
      <c r="AD6" s="383" t="s">
        <v>131</v>
      </c>
      <c r="AE6" s="383" t="s">
        <v>131</v>
      </c>
      <c r="AF6" s="487"/>
      <c r="AG6" s="383" t="s">
        <v>131</v>
      </c>
      <c r="AH6" s="383" t="s">
        <v>131</v>
      </c>
      <c r="AI6" s="383" t="s">
        <v>131</v>
      </c>
      <c r="AJ6" s="487"/>
      <c r="AK6" s="383" t="s">
        <v>131</v>
      </c>
      <c r="AL6" s="383" t="s">
        <v>131</v>
      </c>
      <c r="AM6" s="383" t="s">
        <v>131</v>
      </c>
      <c r="AN6" s="485"/>
      <c r="AO6" s="393" t="s">
        <v>131</v>
      </c>
      <c r="AP6" s="393" t="s">
        <v>131</v>
      </c>
      <c r="AQ6" s="394" t="s">
        <v>131</v>
      </c>
      <c r="AR6" s="490"/>
      <c r="AS6" s="395"/>
      <c r="AT6" s="395"/>
      <c r="AU6" s="395"/>
      <c r="AV6" s="483"/>
    </row>
    <row r="7" spans="1:164" ht="23.25" x14ac:dyDescent="0.35">
      <c r="A7" s="488" t="s">
        <v>254</v>
      </c>
      <c r="B7" s="489"/>
      <c r="C7" s="489"/>
      <c r="D7" s="426">
        <f>F7</f>
        <v>0</v>
      </c>
      <c r="E7" s="427"/>
      <c r="F7">
        <f>SUM(F9:F57)</f>
        <v>0</v>
      </c>
      <c r="G7" s="427"/>
      <c r="H7" s="427">
        <f>J7</f>
        <v>0</v>
      </c>
      <c r="I7" s="427"/>
      <c r="J7">
        <f>SUM(J9:J57)</f>
        <v>0</v>
      </c>
      <c r="K7" s="427"/>
      <c r="L7" s="427">
        <f>N7</f>
        <v>0</v>
      </c>
      <c r="M7" s="427"/>
      <c r="N7" s="427">
        <f>SUM(N9:N57)</f>
        <v>0</v>
      </c>
      <c r="O7" s="427"/>
      <c r="P7" s="427">
        <f>R7</f>
        <v>0</v>
      </c>
      <c r="Q7" s="427"/>
      <c r="R7" s="427">
        <f>SUM(R9:R57)</f>
        <v>0</v>
      </c>
      <c r="S7" s="427"/>
      <c r="T7" s="427">
        <f>V7</f>
        <v>0</v>
      </c>
      <c r="U7" s="427"/>
      <c r="V7" s="427">
        <f>SUM(V9:V57)</f>
        <v>0</v>
      </c>
      <c r="W7" s="427"/>
      <c r="X7" s="427">
        <f>Z7</f>
        <v>0</v>
      </c>
      <c r="Y7" s="427"/>
      <c r="Z7" s="427">
        <f>SUM(Z9:Z57)</f>
        <v>0</v>
      </c>
      <c r="AA7" s="427"/>
      <c r="AB7" s="427">
        <f>AD7</f>
        <v>0</v>
      </c>
      <c r="AC7" s="427"/>
      <c r="AD7" s="427">
        <f>SUM(AD9:AD57)</f>
        <v>0</v>
      </c>
      <c r="AE7" s="427"/>
      <c r="AF7" s="427">
        <f>AH7</f>
        <v>0</v>
      </c>
      <c r="AG7" s="427"/>
      <c r="AH7" s="427">
        <f>SUM(AH9:AH57)</f>
        <v>0</v>
      </c>
      <c r="AI7" s="427"/>
      <c r="AJ7" s="427">
        <f>AL7</f>
        <v>0</v>
      </c>
      <c r="AK7" s="427"/>
      <c r="AL7" s="427">
        <f>SUM(AL9:AL57)</f>
        <v>0</v>
      </c>
      <c r="AM7" s="427"/>
      <c r="AN7" s="428">
        <f>AP7</f>
        <v>0</v>
      </c>
      <c r="AO7" s="117"/>
      <c r="AP7" s="396">
        <f>SUM(AP9:AP57)</f>
        <v>0</v>
      </c>
      <c r="AQ7" s="397"/>
      <c r="AR7" s="287"/>
    </row>
    <row r="8" spans="1:164" ht="20.25" x14ac:dyDescent="0.3">
      <c r="A8" s="375">
        <f>'5b. Proces en blootstelling'!A6</f>
        <v>1</v>
      </c>
      <c r="B8" s="374" t="str">
        <f>'5b. Proces en blootstelling'!B6</f>
        <v>Reguliere proces</v>
      </c>
      <c r="C8" s="371"/>
      <c r="AP8" s="398"/>
      <c r="AQ8" s="399"/>
      <c r="AR8" s="287"/>
    </row>
    <row r="9" spans="1:164" s="2" customFormat="1" x14ac:dyDescent="0.2">
      <c r="A9" s="400" t="str">
        <f>'5b. Proces en blootstelling'!A7</f>
        <v>R1</v>
      </c>
      <c r="B9" s="401" t="str">
        <f>'5b. Proces en blootstelling'!B7</f>
        <v>Dakwerkzaamheden</v>
      </c>
      <c r="C9" s="401" t="str">
        <f>'5b. Proces en blootstelling'!D7</f>
        <v>Verwijderen dierlijke resten of kadavers</v>
      </c>
      <c r="D9" s="378" t="s">
        <v>252</v>
      </c>
      <c r="E9" s="378">
        <f>VLOOKUP(D9,$A$62:$B$63,2,FALSE)</f>
        <v>0</v>
      </c>
      <c r="F9" s="378">
        <f>IF($B9=0,0,G9)</f>
        <v>0</v>
      </c>
      <c r="G9" s="378">
        <f>IF(E9=1,E9*'5b. Proces en blootstelling'!$BU7,0)</f>
        <v>0</v>
      </c>
      <c r="H9" s="378" t="s">
        <v>252</v>
      </c>
      <c r="I9" s="378">
        <f>VLOOKUP(H9,$A$62:$B$63,2,FALSE)</f>
        <v>0</v>
      </c>
      <c r="J9" s="378">
        <f t="shared" ref="J9:J57" si="0">IF($B9=0,0,K9)</f>
        <v>0</v>
      </c>
      <c r="K9" s="378">
        <f>IF(I9=1,I9*'5b. Proces en blootstelling'!$BU7,0)</f>
        <v>0</v>
      </c>
      <c r="L9" s="378" t="s">
        <v>252</v>
      </c>
      <c r="M9" s="378">
        <f t="shared" ref="M9:M57" si="1">VLOOKUP(L9,$A$62:$B$63,2,FALSE)</f>
        <v>0</v>
      </c>
      <c r="N9" s="378">
        <f t="shared" ref="N9:N57" si="2">IF($B9=0,0,O9)</f>
        <v>0</v>
      </c>
      <c r="O9" s="378">
        <f>IF(M9=1,M9*'5b. Proces en blootstelling'!$BU7,0)</f>
        <v>0</v>
      </c>
      <c r="P9" s="378" t="s">
        <v>252</v>
      </c>
      <c r="Q9" s="378">
        <f t="shared" ref="Q9:Q57" si="3">VLOOKUP(P9,$A$62:$B$63,2,FALSE)</f>
        <v>0</v>
      </c>
      <c r="R9" s="378">
        <f t="shared" ref="R9:R57" si="4">IF($B9=0,0,S9)</f>
        <v>0</v>
      </c>
      <c r="S9" s="378">
        <f>IF(Q9=1,Q9*'5b. Proces en blootstelling'!$BU7,0)</f>
        <v>0</v>
      </c>
      <c r="T9" s="378" t="s">
        <v>252</v>
      </c>
      <c r="U9" s="378">
        <f t="shared" ref="U9:U57" si="5">VLOOKUP(T9,$A$62:$B$63,2,FALSE)</f>
        <v>0</v>
      </c>
      <c r="V9" s="378">
        <f t="shared" ref="V9:V57" si="6">IF($B9=0,0,W9)</f>
        <v>0</v>
      </c>
      <c r="W9" s="378">
        <f>IF(U9=1,U9*'5b. Proces en blootstelling'!$BU7,0)</f>
        <v>0</v>
      </c>
      <c r="X9" s="378" t="s">
        <v>252</v>
      </c>
      <c r="Y9" s="378">
        <f t="shared" ref="Y9:Y57" si="7">VLOOKUP(X9,$A$62:$B$63,2,FALSE)</f>
        <v>0</v>
      </c>
      <c r="Z9" s="378">
        <f t="shared" ref="Z9:Z57" si="8">IF($B9=0,0,AA9)</f>
        <v>0</v>
      </c>
      <c r="AA9" s="378">
        <f>IF(Y9=1,Y9*'5b. Proces en blootstelling'!$BU7,0)</f>
        <v>0</v>
      </c>
      <c r="AB9" s="378" t="s">
        <v>252</v>
      </c>
      <c r="AC9" s="378">
        <f t="shared" ref="AC9:AC57" si="9">VLOOKUP(AB9,$A$62:$B$63,2,FALSE)</f>
        <v>0</v>
      </c>
      <c r="AD9" s="378">
        <f t="shared" ref="AD9:AD57" si="10">IF($B9=0,0,AE9)</f>
        <v>0</v>
      </c>
      <c r="AE9" s="378">
        <f>IF(AC9=1,AC9*'5b. Proces en blootstelling'!$BU7,0)</f>
        <v>0</v>
      </c>
      <c r="AF9" s="378" t="s">
        <v>252</v>
      </c>
      <c r="AG9" s="378">
        <f t="shared" ref="AG9:AG57" si="11">VLOOKUP(AF9,$A$62:$B$63,2,FALSE)</f>
        <v>0</v>
      </c>
      <c r="AH9" s="378">
        <f t="shared" ref="AH9:AH57" si="12">IF($B9=0,0,AI9)</f>
        <v>0</v>
      </c>
      <c r="AI9" s="378">
        <f>IF(AG9=1,AG9*'5b. Proces en blootstelling'!$BU7,0)</f>
        <v>0</v>
      </c>
      <c r="AJ9" s="378" t="s">
        <v>252</v>
      </c>
      <c r="AK9" s="378">
        <f t="shared" ref="AK9:AK57" si="13">VLOOKUP(AJ9,$A$62:$B$63,2,FALSE)</f>
        <v>0</v>
      </c>
      <c r="AL9" s="378">
        <f t="shared" ref="AL9:AL57" si="14">IF($B9=0,0,AM9)</f>
        <v>0</v>
      </c>
      <c r="AM9" s="378">
        <f>IF(AK9=1,AK9*'5b. Proces en blootstelling'!$BU7,0)</f>
        <v>0</v>
      </c>
      <c r="AN9" s="379" t="s">
        <v>252</v>
      </c>
      <c r="AO9" s="402">
        <f t="shared" ref="AO9:AO57" si="15">VLOOKUP(AN9,$A$62:$B$63,2,FALSE)</f>
        <v>0</v>
      </c>
      <c r="AP9" s="402">
        <f t="shared" ref="AP9:AP57" si="16">IF($B9=0,0,AQ9)</f>
        <v>0</v>
      </c>
      <c r="AQ9" s="403">
        <f>IF(AO9=1,AO9*'5b. Proces en blootstelling'!$BU7,0)</f>
        <v>0</v>
      </c>
      <c r="AR9" s="59"/>
    </row>
    <row r="10" spans="1:164" s="2" customFormat="1" x14ac:dyDescent="0.2">
      <c r="A10" s="78" t="str">
        <f>'5b. Proces en blootstelling'!A8</f>
        <v>R2</v>
      </c>
      <c r="B10" s="404" t="str">
        <f>'5b. Proces en blootstelling'!B8</f>
        <v>Dakwerkzaamheden</v>
      </c>
      <c r="C10" s="404" t="str">
        <f>'5b. Proces en blootstelling'!D8</f>
        <v>Verwijderen dierlijke resten of kadavers</v>
      </c>
      <c r="D10" s="5" t="s">
        <v>252</v>
      </c>
      <c r="E10" s="5">
        <f t="shared" ref="E10:E57" si="17">VLOOKUP(D10,$A$62:$B$63,2,FALSE)</f>
        <v>0</v>
      </c>
      <c r="F10" s="5">
        <f t="shared" ref="F10:F57" si="18">IF($B10=0,0,G10)</f>
        <v>0</v>
      </c>
      <c r="G10" s="5">
        <f>IF(E10=1,E10*'5b. Proces en blootstelling'!$BU8,0)</f>
        <v>0</v>
      </c>
      <c r="H10" s="5" t="s">
        <v>252</v>
      </c>
      <c r="I10" s="378">
        <f>VLOOKUP(H10,$A$62:$B$63,2,FALSE)</f>
        <v>0</v>
      </c>
      <c r="J10" s="378">
        <f>IF($B10=0,0,K10)</f>
        <v>0</v>
      </c>
      <c r="K10" s="378">
        <f>IF(I10=1,I10*'5b. Proces en blootstelling'!$BU8,0)</f>
        <v>0</v>
      </c>
      <c r="L10" s="5" t="s">
        <v>252</v>
      </c>
      <c r="M10" s="378">
        <f>VLOOKUP(L10,$A$62:$B$63,2,FALSE)</f>
        <v>0</v>
      </c>
      <c r="N10" s="378">
        <f>IF($B10=0,0,O10)</f>
        <v>0</v>
      </c>
      <c r="O10" s="378">
        <f>IF(M10=1,M10*'5b. Proces en blootstelling'!$BU8,0)</f>
        <v>0</v>
      </c>
      <c r="P10" s="5" t="s">
        <v>252</v>
      </c>
      <c r="Q10" s="378">
        <f>VLOOKUP(P10,$A$62:$B$63,2,FALSE)</f>
        <v>0</v>
      </c>
      <c r="R10" s="378">
        <f>IF($B10=0,0,S10)</f>
        <v>0</v>
      </c>
      <c r="S10" s="378">
        <f>IF(Q10=1,Q10*'5b. Proces en blootstelling'!$BU8,0)</f>
        <v>0</v>
      </c>
      <c r="T10" s="5" t="s">
        <v>252</v>
      </c>
      <c r="U10" s="378">
        <f>VLOOKUP(T10,$A$62:$B$63,2,FALSE)</f>
        <v>0</v>
      </c>
      <c r="V10" s="378">
        <f>IF($B10=0,0,W10)</f>
        <v>0</v>
      </c>
      <c r="W10" s="378">
        <f>IF(U10=1,U10*'5b. Proces en blootstelling'!$BU8,0)</f>
        <v>0</v>
      </c>
      <c r="X10" s="5" t="s">
        <v>252</v>
      </c>
      <c r="Y10" s="378">
        <f>VLOOKUP(X10,$A$62:$B$63,2,FALSE)</f>
        <v>0</v>
      </c>
      <c r="Z10" s="378">
        <f>IF($B10=0,0,AA10)</f>
        <v>0</v>
      </c>
      <c r="AA10" s="378">
        <f>IF(Y10=1,Y10*'5b. Proces en blootstelling'!$BU8,0)</f>
        <v>0</v>
      </c>
      <c r="AB10" s="5" t="s">
        <v>252</v>
      </c>
      <c r="AC10" s="378">
        <f>VLOOKUP(AB10,$A$62:$B$63,2,FALSE)</f>
        <v>0</v>
      </c>
      <c r="AD10" s="378">
        <f>IF($B10=0,0,AE10)</f>
        <v>0</v>
      </c>
      <c r="AE10" s="378">
        <f>IF(AC10=1,AC10*'5b. Proces en blootstelling'!$BU8,0)</f>
        <v>0</v>
      </c>
      <c r="AF10" s="5" t="s">
        <v>252</v>
      </c>
      <c r="AG10" s="378">
        <f>VLOOKUP(AF10,$A$62:$B$63,2,FALSE)</f>
        <v>0</v>
      </c>
      <c r="AH10" s="378">
        <f>IF($B10=0,0,AI10)</f>
        <v>0</v>
      </c>
      <c r="AI10" s="378">
        <f>IF(AG10=1,AG10*'5b. Proces en blootstelling'!$BU8,0)</f>
        <v>0</v>
      </c>
      <c r="AJ10" s="5" t="s">
        <v>252</v>
      </c>
      <c r="AK10" s="5">
        <f t="shared" si="13"/>
        <v>0</v>
      </c>
      <c r="AL10" s="5">
        <f t="shared" si="14"/>
        <v>0</v>
      </c>
      <c r="AM10" s="5">
        <f>IF(AK10=1,AK10*'5b. Proces en blootstelling'!$BU8,0)</f>
        <v>0</v>
      </c>
      <c r="AN10" s="380" t="s">
        <v>252</v>
      </c>
      <c r="AO10" s="402">
        <f t="shared" si="15"/>
        <v>0</v>
      </c>
      <c r="AP10" s="402">
        <f t="shared" si="16"/>
        <v>0</v>
      </c>
      <c r="AQ10" s="403">
        <f>IF(AO10=1,AO10*'5b. Proces en blootstelling'!$BU8,0)</f>
        <v>0</v>
      </c>
      <c r="AR10" s="59"/>
    </row>
    <row r="11" spans="1:164" s="405" customFormat="1" x14ac:dyDescent="0.2">
      <c r="A11" s="78" t="str">
        <f>'5b. Proces en blootstelling'!A9</f>
        <v>R3</v>
      </c>
      <c r="B11" s="404">
        <f>'5b. Proces en blootstelling'!B9</f>
        <v>0</v>
      </c>
      <c r="C11" s="404">
        <f>'5b. Proces en blootstelling'!D9</f>
        <v>0</v>
      </c>
      <c r="D11" s="5" t="s">
        <v>252</v>
      </c>
      <c r="E11" s="5">
        <f t="shared" si="17"/>
        <v>0</v>
      </c>
      <c r="F11" s="5">
        <f t="shared" si="18"/>
        <v>0</v>
      </c>
      <c r="G11" s="5">
        <f>IF(E11=1,E11*'5b. Proces en blootstelling'!$BU9,0)</f>
        <v>0</v>
      </c>
      <c r="H11" s="5" t="s">
        <v>252</v>
      </c>
      <c r="I11" s="378">
        <f>VLOOKUP(H11,$A$62:$B$63,2,FALSE)</f>
        <v>0</v>
      </c>
      <c r="J11" s="378">
        <f>IF($B11=0,0,K11)</f>
        <v>0</v>
      </c>
      <c r="K11" s="378">
        <f>IF(I11=1,I11*'5b. Proces en blootstelling'!$BU9,0)</f>
        <v>0</v>
      </c>
      <c r="L11" s="5" t="s">
        <v>252</v>
      </c>
      <c r="M11" s="378">
        <f>VLOOKUP(L11,$A$62:$B$63,2,FALSE)</f>
        <v>0</v>
      </c>
      <c r="N11" s="378">
        <f>IF($B11=0,0,O11)</f>
        <v>0</v>
      </c>
      <c r="O11" s="378">
        <f>IF(M11=1,M11*'5b. Proces en blootstelling'!$BU9,0)</f>
        <v>0</v>
      </c>
      <c r="P11" s="5" t="s">
        <v>252</v>
      </c>
      <c r="Q11" s="378">
        <f>VLOOKUP(P11,$A$62:$B$63,2,FALSE)</f>
        <v>0</v>
      </c>
      <c r="R11" s="378">
        <f>IF($B11=0,0,S11)</f>
        <v>0</v>
      </c>
      <c r="S11" s="378">
        <f>IF(Q11=1,Q11*'5b. Proces en blootstelling'!$BU9,0)</f>
        <v>0</v>
      </c>
      <c r="T11" s="5" t="s">
        <v>252</v>
      </c>
      <c r="U11" s="378">
        <f>VLOOKUP(T11,$A$62:$B$63,2,FALSE)</f>
        <v>0</v>
      </c>
      <c r="V11" s="378">
        <f>IF($B11=0,0,W11)</f>
        <v>0</v>
      </c>
      <c r="W11" s="378">
        <f>IF(U11=1,U11*'5b. Proces en blootstelling'!$BU9,0)</f>
        <v>0</v>
      </c>
      <c r="X11" s="5" t="s">
        <v>252</v>
      </c>
      <c r="Y11" s="378">
        <f>VLOOKUP(X11,$A$62:$B$63,2,FALSE)</f>
        <v>0</v>
      </c>
      <c r="Z11" s="378">
        <f>IF($B11=0,0,AA11)</f>
        <v>0</v>
      </c>
      <c r="AA11" s="378">
        <f>IF(Y11=1,Y11*'5b. Proces en blootstelling'!$BU9,0)</f>
        <v>0</v>
      </c>
      <c r="AB11" s="5" t="s">
        <v>252</v>
      </c>
      <c r="AC11" s="378">
        <f>VLOOKUP(AB11,$A$62:$B$63,2,FALSE)</f>
        <v>0</v>
      </c>
      <c r="AD11" s="378">
        <f>IF($B11=0,0,AE11)</f>
        <v>0</v>
      </c>
      <c r="AE11" s="378">
        <f>IF(AC11=1,AC11*'5b. Proces en blootstelling'!$BU9,0)</f>
        <v>0</v>
      </c>
      <c r="AF11" s="5" t="s">
        <v>252</v>
      </c>
      <c r="AG11" s="378">
        <f>VLOOKUP(AF11,$A$62:$B$63,2,FALSE)</f>
        <v>0</v>
      </c>
      <c r="AH11" s="378">
        <f>IF($B11=0,0,AI11)</f>
        <v>0</v>
      </c>
      <c r="AI11" s="378">
        <f>IF(AG11=1,AG11*'5b. Proces en blootstelling'!$BU9,0)</f>
        <v>0</v>
      </c>
      <c r="AJ11" s="5" t="s">
        <v>252</v>
      </c>
      <c r="AK11" s="5">
        <f t="shared" si="13"/>
        <v>0</v>
      </c>
      <c r="AL11" s="5">
        <f t="shared" si="14"/>
        <v>0</v>
      </c>
      <c r="AM11" s="5">
        <f>IF(AK11=1,AK11*'5b. Proces en blootstelling'!$BU9,0)</f>
        <v>0</v>
      </c>
      <c r="AN11" s="380" t="s">
        <v>252</v>
      </c>
      <c r="AO11" s="402">
        <f t="shared" si="15"/>
        <v>0</v>
      </c>
      <c r="AP11" s="402">
        <f t="shared" si="16"/>
        <v>0</v>
      </c>
      <c r="AQ11" s="403">
        <f>IF(AO11=1,AO11*'5b. Proces en blootstelling'!$BU9,0)</f>
        <v>0</v>
      </c>
      <c r="AR11" s="59"/>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row>
    <row r="12" spans="1:164" s="2" customFormat="1" x14ac:dyDescent="0.2">
      <c r="A12" s="78" t="str">
        <f>'5b. Proces en blootstelling'!A10</f>
        <v>R4</v>
      </c>
      <c r="B12" s="404">
        <f>'5b. Proces en blootstelling'!B10</f>
        <v>0</v>
      </c>
      <c r="C12" s="404">
        <f>'5b. Proces en blootstelling'!D10</f>
        <v>0</v>
      </c>
      <c r="D12" s="5" t="s">
        <v>252</v>
      </c>
      <c r="E12" s="5">
        <f t="shared" si="17"/>
        <v>0</v>
      </c>
      <c r="F12" s="5">
        <f t="shared" si="18"/>
        <v>0</v>
      </c>
      <c r="G12" s="5">
        <f>IF(E12=1,E12*'5b. Proces en blootstelling'!$BU10,0)</f>
        <v>0</v>
      </c>
      <c r="H12" s="5" t="s">
        <v>252</v>
      </c>
      <c r="I12" s="378">
        <f>VLOOKUP(H12,$A$62:$B$63,2,FALSE)</f>
        <v>0</v>
      </c>
      <c r="J12" s="378">
        <f>IF($B12=0,0,K12)</f>
        <v>0</v>
      </c>
      <c r="K12" s="378">
        <f>IF(I12=1,I12*'5b. Proces en blootstelling'!$BU10,0)</f>
        <v>0</v>
      </c>
      <c r="L12" s="5" t="s">
        <v>252</v>
      </c>
      <c r="M12" s="378">
        <f>VLOOKUP(L12,$A$62:$B$63,2,FALSE)</f>
        <v>0</v>
      </c>
      <c r="N12" s="378">
        <f>IF($B12=0,0,O12)</f>
        <v>0</v>
      </c>
      <c r="O12" s="378">
        <f>IF(M12=1,M12*'5b. Proces en blootstelling'!$BU10,0)</f>
        <v>0</v>
      </c>
      <c r="P12" s="5" t="s">
        <v>252</v>
      </c>
      <c r="Q12" s="378">
        <f>VLOOKUP(P12,$A$62:$B$63,2,FALSE)</f>
        <v>0</v>
      </c>
      <c r="R12" s="378">
        <f>IF($B12=0,0,S12)</f>
        <v>0</v>
      </c>
      <c r="S12" s="378">
        <f>IF(Q12=1,Q12*'5b. Proces en blootstelling'!$BU10,0)</f>
        <v>0</v>
      </c>
      <c r="T12" s="5" t="s">
        <v>252</v>
      </c>
      <c r="U12" s="378">
        <f>VLOOKUP(T12,$A$62:$B$63,2,FALSE)</f>
        <v>0</v>
      </c>
      <c r="V12" s="378">
        <f>IF($B12=0,0,W12)</f>
        <v>0</v>
      </c>
      <c r="W12" s="378">
        <f>IF(U12=1,U12*'5b. Proces en blootstelling'!$BU10,0)</f>
        <v>0</v>
      </c>
      <c r="X12" s="5" t="s">
        <v>252</v>
      </c>
      <c r="Y12" s="378">
        <f>VLOOKUP(X12,$A$62:$B$63,2,FALSE)</f>
        <v>0</v>
      </c>
      <c r="Z12" s="378">
        <f>IF($B12=0,0,AA12)</f>
        <v>0</v>
      </c>
      <c r="AA12" s="378">
        <f>IF(Y12=1,Y12*'5b. Proces en blootstelling'!$BU10,0)</f>
        <v>0</v>
      </c>
      <c r="AB12" s="5" t="s">
        <v>252</v>
      </c>
      <c r="AC12" s="378">
        <f>VLOOKUP(AB12,$A$62:$B$63,2,FALSE)</f>
        <v>0</v>
      </c>
      <c r="AD12" s="378">
        <f>IF($B12=0,0,AE12)</f>
        <v>0</v>
      </c>
      <c r="AE12" s="378">
        <f>IF(AC12=1,AC12*'5b. Proces en blootstelling'!$BU10,0)</f>
        <v>0</v>
      </c>
      <c r="AF12" s="5" t="s">
        <v>252</v>
      </c>
      <c r="AG12" s="378">
        <f>VLOOKUP(AF12,$A$62:$B$63,2,FALSE)</f>
        <v>0</v>
      </c>
      <c r="AH12" s="378">
        <f>IF($B12=0,0,AI12)</f>
        <v>0</v>
      </c>
      <c r="AI12" s="378">
        <f>IF(AG12=1,AG12*'5b. Proces en blootstelling'!$BU10,0)</f>
        <v>0</v>
      </c>
      <c r="AJ12" s="5" t="s">
        <v>252</v>
      </c>
      <c r="AK12" s="5">
        <f t="shared" si="13"/>
        <v>0</v>
      </c>
      <c r="AL12" s="5">
        <f t="shared" si="14"/>
        <v>0</v>
      </c>
      <c r="AM12" s="5">
        <f>IF(AK12=1,AK12*'5b. Proces en blootstelling'!$BU10,0)</f>
        <v>0</v>
      </c>
      <c r="AN12" s="380" t="s">
        <v>252</v>
      </c>
      <c r="AO12" s="402">
        <f t="shared" si="15"/>
        <v>0</v>
      </c>
      <c r="AP12" s="402">
        <f t="shared" si="16"/>
        <v>0</v>
      </c>
      <c r="AQ12" s="403">
        <f>IF(AO12=1,AO12*'5b. Proces en blootstelling'!$BU10,0)</f>
        <v>0</v>
      </c>
      <c r="AR12" s="59"/>
    </row>
    <row r="13" spans="1:164" s="405" customFormat="1" x14ac:dyDescent="0.2">
      <c r="A13" s="78" t="str">
        <f>'5b. Proces en blootstelling'!A11</f>
        <v>R5</v>
      </c>
      <c r="B13" s="404">
        <f>'5b. Proces en blootstelling'!B11</f>
        <v>0</v>
      </c>
      <c r="C13" s="404">
        <f>'5b. Proces en blootstelling'!D11</f>
        <v>0</v>
      </c>
      <c r="D13" s="5" t="s">
        <v>252</v>
      </c>
      <c r="E13" s="5">
        <f t="shared" si="17"/>
        <v>0</v>
      </c>
      <c r="F13" s="5">
        <f t="shared" si="18"/>
        <v>0</v>
      </c>
      <c r="G13" s="5">
        <f>IF(E13=1,E13*'5b. Proces en blootstelling'!$BU11,0)</f>
        <v>0</v>
      </c>
      <c r="H13" s="5" t="s">
        <v>252</v>
      </c>
      <c r="I13" s="5">
        <f t="shared" ref="I13:I57" si="19">VLOOKUP(H13,$A$62:$B$63,2,FALSE)</f>
        <v>0</v>
      </c>
      <c r="J13" s="5">
        <f t="shared" si="0"/>
        <v>0</v>
      </c>
      <c r="K13" s="5">
        <f>IF(I13=1,I13*'5b. Proces en blootstelling'!$BU11,0)</f>
        <v>0</v>
      </c>
      <c r="L13" s="5" t="s">
        <v>252</v>
      </c>
      <c r="M13" s="5">
        <f t="shared" si="1"/>
        <v>0</v>
      </c>
      <c r="N13" s="5">
        <f t="shared" si="2"/>
        <v>0</v>
      </c>
      <c r="O13" s="5">
        <f>IF(M13=1,M13*'5b. Proces en blootstelling'!$BU11,0)</f>
        <v>0</v>
      </c>
      <c r="P13" s="5" t="s">
        <v>252</v>
      </c>
      <c r="Q13" s="5">
        <f t="shared" si="3"/>
        <v>0</v>
      </c>
      <c r="R13" s="5">
        <f t="shared" si="4"/>
        <v>0</v>
      </c>
      <c r="S13" s="5">
        <f>IF(Q13=1,Q13*'5b. Proces en blootstelling'!$BU11,0)</f>
        <v>0</v>
      </c>
      <c r="T13" s="5" t="s">
        <v>252</v>
      </c>
      <c r="U13" s="5">
        <f t="shared" si="5"/>
        <v>0</v>
      </c>
      <c r="V13" s="5">
        <f t="shared" si="6"/>
        <v>0</v>
      </c>
      <c r="W13" s="5">
        <f>IF(U13=1,U13*'5b. Proces en blootstelling'!$BU11,0)</f>
        <v>0</v>
      </c>
      <c r="X13" s="5" t="s">
        <v>252</v>
      </c>
      <c r="Y13" s="5">
        <f t="shared" si="7"/>
        <v>0</v>
      </c>
      <c r="Z13" s="5">
        <f t="shared" si="8"/>
        <v>0</v>
      </c>
      <c r="AA13" s="5">
        <f>IF(Y13=1,Y13*'5b. Proces en blootstelling'!$BU11,0)</f>
        <v>0</v>
      </c>
      <c r="AB13" s="5" t="s">
        <v>252</v>
      </c>
      <c r="AC13" s="5">
        <f t="shared" si="9"/>
        <v>0</v>
      </c>
      <c r="AD13" s="5">
        <f t="shared" si="10"/>
        <v>0</v>
      </c>
      <c r="AE13" s="5">
        <f>IF(AC13=1,AC13*'5b. Proces en blootstelling'!$BU11,0)</f>
        <v>0</v>
      </c>
      <c r="AF13" s="5" t="s">
        <v>252</v>
      </c>
      <c r="AG13" s="5">
        <f t="shared" si="11"/>
        <v>0</v>
      </c>
      <c r="AH13" s="5">
        <f t="shared" si="12"/>
        <v>0</v>
      </c>
      <c r="AI13" s="5">
        <f>IF(AG13=1,AG13*'5b. Proces en blootstelling'!$BU11,0)</f>
        <v>0</v>
      </c>
      <c r="AJ13" s="5" t="s">
        <v>252</v>
      </c>
      <c r="AK13" s="5">
        <f t="shared" si="13"/>
        <v>0</v>
      </c>
      <c r="AL13" s="5">
        <f t="shared" si="14"/>
        <v>0</v>
      </c>
      <c r="AM13" s="5">
        <f>IF(AK13=1,AK13*'5b. Proces en blootstelling'!$BU11,0)</f>
        <v>0</v>
      </c>
      <c r="AN13" s="380" t="s">
        <v>252</v>
      </c>
      <c r="AO13" s="402">
        <f t="shared" si="15"/>
        <v>0</v>
      </c>
      <c r="AP13" s="402">
        <f t="shared" si="16"/>
        <v>0</v>
      </c>
      <c r="AQ13" s="403">
        <f>IF(AO13=1,AO13*'5b. Proces en blootstelling'!$BU11,0)</f>
        <v>0</v>
      </c>
      <c r="AR13" s="59"/>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row>
    <row r="14" spans="1:164" s="2" customFormat="1" x14ac:dyDescent="0.2">
      <c r="A14" s="78" t="str">
        <f>'5b. Proces en blootstelling'!A12</f>
        <v>R6</v>
      </c>
      <c r="B14" s="404">
        <f>'5b. Proces en blootstelling'!B12</f>
        <v>0</v>
      </c>
      <c r="C14" s="404">
        <f>'5b. Proces en blootstelling'!D12</f>
        <v>0</v>
      </c>
      <c r="D14" s="5" t="s">
        <v>252</v>
      </c>
      <c r="E14" s="5">
        <f t="shared" si="17"/>
        <v>0</v>
      </c>
      <c r="F14" s="5">
        <f t="shared" si="18"/>
        <v>0</v>
      </c>
      <c r="G14" s="5">
        <f>IF(E14=1,E14*'5b. Proces en blootstelling'!$BU12,0)</f>
        <v>0</v>
      </c>
      <c r="H14" s="5" t="s">
        <v>252</v>
      </c>
      <c r="I14" s="5">
        <f t="shared" si="19"/>
        <v>0</v>
      </c>
      <c r="J14" s="5">
        <f t="shared" si="0"/>
        <v>0</v>
      </c>
      <c r="K14" s="5">
        <f>IF(I14=1,I14*'5b. Proces en blootstelling'!$BU12,0)</f>
        <v>0</v>
      </c>
      <c r="L14" s="5" t="s">
        <v>252</v>
      </c>
      <c r="M14" s="5">
        <f t="shared" si="1"/>
        <v>0</v>
      </c>
      <c r="N14" s="5">
        <f t="shared" si="2"/>
        <v>0</v>
      </c>
      <c r="O14" s="5">
        <f>IF(M14=1,M14*'5b. Proces en blootstelling'!$BU12,0)</f>
        <v>0</v>
      </c>
      <c r="P14" s="5" t="s">
        <v>252</v>
      </c>
      <c r="Q14" s="5">
        <f t="shared" si="3"/>
        <v>0</v>
      </c>
      <c r="R14" s="5">
        <f t="shared" si="4"/>
        <v>0</v>
      </c>
      <c r="S14" s="5">
        <f>IF(Q14=1,Q14*'5b. Proces en blootstelling'!$BU12,0)</f>
        <v>0</v>
      </c>
      <c r="T14" s="5" t="s">
        <v>252</v>
      </c>
      <c r="U14" s="5">
        <f t="shared" si="5"/>
        <v>0</v>
      </c>
      <c r="V14" s="5">
        <f t="shared" si="6"/>
        <v>0</v>
      </c>
      <c r="W14" s="5">
        <f>IF(U14=1,U14*'5b. Proces en blootstelling'!$BU12,0)</f>
        <v>0</v>
      </c>
      <c r="X14" s="5" t="s">
        <v>252</v>
      </c>
      <c r="Y14" s="5">
        <f t="shared" si="7"/>
        <v>0</v>
      </c>
      <c r="Z14" s="5">
        <f t="shared" si="8"/>
        <v>0</v>
      </c>
      <c r="AA14" s="5">
        <f>IF(Y14=1,Y14*'5b. Proces en blootstelling'!$BU12,0)</f>
        <v>0</v>
      </c>
      <c r="AB14" s="5" t="s">
        <v>252</v>
      </c>
      <c r="AC14" s="5">
        <f t="shared" si="9"/>
        <v>0</v>
      </c>
      <c r="AD14" s="5">
        <f t="shared" si="10"/>
        <v>0</v>
      </c>
      <c r="AE14" s="5">
        <f>IF(AC14=1,AC14*'5b. Proces en blootstelling'!$BU12,0)</f>
        <v>0</v>
      </c>
      <c r="AF14" s="5" t="s">
        <v>252</v>
      </c>
      <c r="AG14" s="5">
        <f t="shared" si="11"/>
        <v>0</v>
      </c>
      <c r="AH14" s="5">
        <f t="shared" si="12"/>
        <v>0</v>
      </c>
      <c r="AI14" s="5">
        <f>IF(AG14=1,AG14*'5b. Proces en blootstelling'!$BU12,0)</f>
        <v>0</v>
      </c>
      <c r="AJ14" s="5" t="s">
        <v>252</v>
      </c>
      <c r="AK14" s="5">
        <f t="shared" si="13"/>
        <v>0</v>
      </c>
      <c r="AL14" s="5">
        <f t="shared" si="14"/>
        <v>0</v>
      </c>
      <c r="AM14" s="5">
        <f>IF(AK14=1,AK14*'5b. Proces en blootstelling'!$BU12,0)</f>
        <v>0</v>
      </c>
      <c r="AN14" s="380" t="s">
        <v>252</v>
      </c>
      <c r="AO14" s="402">
        <f t="shared" si="15"/>
        <v>0</v>
      </c>
      <c r="AP14" s="402">
        <f t="shared" si="16"/>
        <v>0</v>
      </c>
      <c r="AQ14" s="403">
        <f>IF(AO14=1,AO14*'5b. Proces en blootstelling'!$BU12,0)</f>
        <v>0</v>
      </c>
      <c r="AR14" s="59"/>
    </row>
    <row r="15" spans="1:164" s="2" customFormat="1" x14ac:dyDescent="0.2">
      <c r="A15" s="78" t="str">
        <f>'5b. Proces en blootstelling'!A13</f>
        <v>R7</v>
      </c>
      <c r="B15" s="404">
        <f>'5b. Proces en blootstelling'!B13</f>
        <v>0</v>
      </c>
      <c r="C15" s="404">
        <f>'5b. Proces en blootstelling'!D13</f>
        <v>0</v>
      </c>
      <c r="D15" s="5" t="s">
        <v>252</v>
      </c>
      <c r="E15" s="5">
        <f t="shared" si="17"/>
        <v>0</v>
      </c>
      <c r="F15" s="5">
        <f t="shared" si="18"/>
        <v>0</v>
      </c>
      <c r="G15" s="5">
        <f>IF(E15=1,E15*'5b. Proces en blootstelling'!$BU13,0)</f>
        <v>0</v>
      </c>
      <c r="H15" s="5" t="s">
        <v>252</v>
      </c>
      <c r="I15" s="5">
        <f t="shared" si="19"/>
        <v>0</v>
      </c>
      <c r="J15" s="5">
        <f t="shared" si="0"/>
        <v>0</v>
      </c>
      <c r="K15" s="5">
        <f>IF(I15=1,I15*'5b. Proces en blootstelling'!$BU13,0)</f>
        <v>0</v>
      </c>
      <c r="L15" s="5" t="s">
        <v>252</v>
      </c>
      <c r="M15" s="5">
        <f t="shared" si="1"/>
        <v>0</v>
      </c>
      <c r="N15" s="5">
        <f t="shared" si="2"/>
        <v>0</v>
      </c>
      <c r="O15" s="5">
        <f>IF(M15=1,M15*'5b. Proces en blootstelling'!$BU13,0)</f>
        <v>0</v>
      </c>
      <c r="P15" s="5" t="s">
        <v>252</v>
      </c>
      <c r="Q15" s="5">
        <f t="shared" si="3"/>
        <v>0</v>
      </c>
      <c r="R15" s="5">
        <f t="shared" si="4"/>
        <v>0</v>
      </c>
      <c r="S15" s="5">
        <f>IF(Q15=1,Q15*'5b. Proces en blootstelling'!$BU13,0)</f>
        <v>0</v>
      </c>
      <c r="T15" s="5" t="s">
        <v>252</v>
      </c>
      <c r="U15" s="5">
        <f t="shared" si="5"/>
        <v>0</v>
      </c>
      <c r="V15" s="5">
        <f t="shared" si="6"/>
        <v>0</v>
      </c>
      <c r="W15" s="5">
        <f>IF(U15=1,U15*'5b. Proces en blootstelling'!$BU13,0)</f>
        <v>0</v>
      </c>
      <c r="X15" s="5" t="s">
        <v>252</v>
      </c>
      <c r="Y15" s="5">
        <f t="shared" si="7"/>
        <v>0</v>
      </c>
      <c r="Z15" s="5">
        <f t="shared" si="8"/>
        <v>0</v>
      </c>
      <c r="AA15" s="5">
        <f>IF(Y15=1,Y15*'5b. Proces en blootstelling'!$BU13,0)</f>
        <v>0</v>
      </c>
      <c r="AB15" s="5" t="s">
        <v>252</v>
      </c>
      <c r="AC15" s="5">
        <f t="shared" si="9"/>
        <v>0</v>
      </c>
      <c r="AD15" s="5">
        <f t="shared" si="10"/>
        <v>0</v>
      </c>
      <c r="AE15" s="5">
        <f>IF(AC15=1,AC15*'5b. Proces en blootstelling'!$BU13,0)</f>
        <v>0</v>
      </c>
      <c r="AF15" s="5" t="s">
        <v>252</v>
      </c>
      <c r="AG15" s="5">
        <f t="shared" si="11"/>
        <v>0</v>
      </c>
      <c r="AH15" s="5">
        <f t="shared" si="12"/>
        <v>0</v>
      </c>
      <c r="AI15" s="5">
        <f>IF(AG15=1,AG15*'5b. Proces en blootstelling'!$BU13,0)</f>
        <v>0</v>
      </c>
      <c r="AJ15" s="5" t="s">
        <v>252</v>
      </c>
      <c r="AK15" s="5">
        <f t="shared" si="13"/>
        <v>0</v>
      </c>
      <c r="AL15" s="5">
        <f t="shared" si="14"/>
        <v>0</v>
      </c>
      <c r="AM15" s="5">
        <f>IF(AK15=1,AK15*'5b. Proces en blootstelling'!$BU13,0)</f>
        <v>0</v>
      </c>
      <c r="AN15" s="380" t="s">
        <v>252</v>
      </c>
      <c r="AO15" s="402">
        <f t="shared" si="15"/>
        <v>0</v>
      </c>
      <c r="AP15" s="402">
        <f t="shared" si="16"/>
        <v>0</v>
      </c>
      <c r="AQ15" s="403">
        <f>IF(AO15=1,AO15*'5b. Proces en blootstelling'!$BU13,0)</f>
        <v>0</v>
      </c>
      <c r="AR15" s="59"/>
    </row>
    <row r="16" spans="1:164" s="405" customFormat="1" x14ac:dyDescent="0.2">
      <c r="A16" s="78" t="str">
        <f>'5b. Proces en blootstelling'!A14</f>
        <v>R8</v>
      </c>
      <c r="B16" s="404">
        <f>'5b. Proces en blootstelling'!B14</f>
        <v>0</v>
      </c>
      <c r="C16" s="404">
        <f>'5b. Proces en blootstelling'!D14</f>
        <v>0</v>
      </c>
      <c r="D16" s="5" t="s">
        <v>252</v>
      </c>
      <c r="E16" s="5">
        <f t="shared" si="17"/>
        <v>0</v>
      </c>
      <c r="F16" s="5">
        <f t="shared" si="18"/>
        <v>0</v>
      </c>
      <c r="G16" s="5">
        <f>IF(E16=1,E16*'5b. Proces en blootstelling'!$BU14,0)</f>
        <v>0</v>
      </c>
      <c r="H16" s="5" t="s">
        <v>252</v>
      </c>
      <c r="I16" s="5">
        <f t="shared" si="19"/>
        <v>0</v>
      </c>
      <c r="J16" s="5">
        <f t="shared" si="0"/>
        <v>0</v>
      </c>
      <c r="K16" s="5">
        <f>IF(I16=1,I16*'5b. Proces en blootstelling'!$BU14,0)</f>
        <v>0</v>
      </c>
      <c r="L16" s="5" t="s">
        <v>252</v>
      </c>
      <c r="M16" s="5">
        <f t="shared" si="1"/>
        <v>0</v>
      </c>
      <c r="N16" s="5">
        <f t="shared" si="2"/>
        <v>0</v>
      </c>
      <c r="O16" s="5">
        <f>IF(M16=1,M16*'5b. Proces en blootstelling'!$BU14,0)</f>
        <v>0</v>
      </c>
      <c r="P16" s="5" t="s">
        <v>252</v>
      </c>
      <c r="Q16" s="5">
        <f t="shared" si="3"/>
        <v>0</v>
      </c>
      <c r="R16" s="5">
        <f t="shared" si="4"/>
        <v>0</v>
      </c>
      <c r="S16" s="5">
        <f>IF(Q16=1,Q16*'5b. Proces en blootstelling'!$BU14,0)</f>
        <v>0</v>
      </c>
      <c r="T16" s="5" t="s">
        <v>252</v>
      </c>
      <c r="U16" s="5">
        <f t="shared" si="5"/>
        <v>0</v>
      </c>
      <c r="V16" s="5">
        <f t="shared" si="6"/>
        <v>0</v>
      </c>
      <c r="W16" s="5">
        <f>IF(U16=1,U16*'5b. Proces en blootstelling'!$BU14,0)</f>
        <v>0</v>
      </c>
      <c r="X16" s="5" t="s">
        <v>252</v>
      </c>
      <c r="Y16" s="5">
        <f t="shared" si="7"/>
        <v>0</v>
      </c>
      <c r="Z16" s="5">
        <f t="shared" si="8"/>
        <v>0</v>
      </c>
      <c r="AA16" s="5">
        <f>IF(Y16=1,Y16*'5b. Proces en blootstelling'!$BU14,0)</f>
        <v>0</v>
      </c>
      <c r="AB16" s="5" t="s">
        <v>252</v>
      </c>
      <c r="AC16" s="5">
        <f t="shared" si="9"/>
        <v>0</v>
      </c>
      <c r="AD16" s="5">
        <f t="shared" si="10"/>
        <v>0</v>
      </c>
      <c r="AE16" s="5">
        <f>IF(AC16=1,AC16*'5b. Proces en blootstelling'!$BU14,0)</f>
        <v>0</v>
      </c>
      <c r="AF16" s="5" t="s">
        <v>252</v>
      </c>
      <c r="AG16" s="5">
        <f t="shared" si="11"/>
        <v>0</v>
      </c>
      <c r="AH16" s="5">
        <f t="shared" si="12"/>
        <v>0</v>
      </c>
      <c r="AI16" s="5">
        <f>IF(AG16=1,AG16*'5b. Proces en blootstelling'!$BU14,0)</f>
        <v>0</v>
      </c>
      <c r="AJ16" s="5" t="s">
        <v>252</v>
      </c>
      <c r="AK16" s="5">
        <f t="shared" si="13"/>
        <v>0</v>
      </c>
      <c r="AL16" s="5">
        <f t="shared" si="14"/>
        <v>0</v>
      </c>
      <c r="AM16" s="5">
        <f>IF(AK16=1,AK16*'5b. Proces en blootstelling'!$BU14,0)</f>
        <v>0</v>
      </c>
      <c r="AN16" s="380" t="s">
        <v>252</v>
      </c>
      <c r="AO16" s="402">
        <f t="shared" si="15"/>
        <v>0</v>
      </c>
      <c r="AP16" s="402">
        <f t="shared" si="16"/>
        <v>0</v>
      </c>
      <c r="AQ16" s="403">
        <f>IF(AO16=1,AO16*'5b. Proces en blootstelling'!$BU14,0)</f>
        <v>0</v>
      </c>
      <c r="AR16" s="59"/>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row>
    <row r="17" spans="1:164" s="2" customFormat="1" x14ac:dyDescent="0.2">
      <c r="A17" s="78" t="str">
        <f>'5b. Proces en blootstelling'!A15</f>
        <v>R9</v>
      </c>
      <c r="B17" s="404">
        <f>'5b. Proces en blootstelling'!B15</f>
        <v>0</v>
      </c>
      <c r="C17" s="404">
        <f>'5b. Proces en blootstelling'!D15</f>
        <v>0</v>
      </c>
      <c r="D17" s="5" t="s">
        <v>252</v>
      </c>
      <c r="E17" s="5">
        <f t="shared" si="17"/>
        <v>0</v>
      </c>
      <c r="F17" s="5">
        <f t="shared" si="18"/>
        <v>0</v>
      </c>
      <c r="G17" s="5">
        <f>IF(E17=1,E17*'5b. Proces en blootstelling'!$BU15,0)</f>
        <v>0</v>
      </c>
      <c r="H17" s="5" t="s">
        <v>252</v>
      </c>
      <c r="I17" s="5">
        <f t="shared" si="19"/>
        <v>0</v>
      </c>
      <c r="J17" s="5">
        <f t="shared" si="0"/>
        <v>0</v>
      </c>
      <c r="K17" s="5">
        <f>IF(I17=1,I17*'5b. Proces en blootstelling'!$BU15,0)</f>
        <v>0</v>
      </c>
      <c r="L17" s="5" t="s">
        <v>252</v>
      </c>
      <c r="M17" s="5">
        <f t="shared" si="1"/>
        <v>0</v>
      </c>
      <c r="N17" s="5">
        <f t="shared" si="2"/>
        <v>0</v>
      </c>
      <c r="O17" s="5">
        <f>IF(M17=1,M17*'5b. Proces en blootstelling'!$BU15,0)</f>
        <v>0</v>
      </c>
      <c r="P17" s="5" t="s">
        <v>252</v>
      </c>
      <c r="Q17" s="5">
        <f t="shared" si="3"/>
        <v>0</v>
      </c>
      <c r="R17" s="5">
        <f t="shared" si="4"/>
        <v>0</v>
      </c>
      <c r="S17" s="5">
        <f>IF(Q17=1,Q17*'5b. Proces en blootstelling'!$BU15,0)</f>
        <v>0</v>
      </c>
      <c r="T17" s="5" t="s">
        <v>252</v>
      </c>
      <c r="U17" s="5">
        <f t="shared" si="5"/>
        <v>0</v>
      </c>
      <c r="V17" s="5">
        <f t="shared" si="6"/>
        <v>0</v>
      </c>
      <c r="W17" s="5">
        <f>IF(U17=1,U17*'5b. Proces en blootstelling'!$BU15,0)</f>
        <v>0</v>
      </c>
      <c r="X17" s="5" t="s">
        <v>252</v>
      </c>
      <c r="Y17" s="5">
        <f t="shared" si="7"/>
        <v>0</v>
      </c>
      <c r="Z17" s="5">
        <f t="shared" si="8"/>
        <v>0</v>
      </c>
      <c r="AA17" s="5">
        <f>IF(Y17=1,Y17*'5b. Proces en blootstelling'!$BU15,0)</f>
        <v>0</v>
      </c>
      <c r="AB17" s="5" t="s">
        <v>252</v>
      </c>
      <c r="AC17" s="5">
        <f t="shared" si="9"/>
        <v>0</v>
      </c>
      <c r="AD17" s="5">
        <f t="shared" si="10"/>
        <v>0</v>
      </c>
      <c r="AE17" s="5">
        <f>IF(AC17=1,AC17*'5b. Proces en blootstelling'!$BU15,0)</f>
        <v>0</v>
      </c>
      <c r="AF17" s="5" t="s">
        <v>252</v>
      </c>
      <c r="AG17" s="5">
        <f t="shared" si="11"/>
        <v>0</v>
      </c>
      <c r="AH17" s="5">
        <f t="shared" si="12"/>
        <v>0</v>
      </c>
      <c r="AI17" s="5">
        <f>IF(AG17=1,AG17*'5b. Proces en blootstelling'!$BU15,0)</f>
        <v>0</v>
      </c>
      <c r="AJ17" s="5" t="s">
        <v>252</v>
      </c>
      <c r="AK17" s="5">
        <f t="shared" si="13"/>
        <v>0</v>
      </c>
      <c r="AL17" s="5">
        <f t="shared" si="14"/>
        <v>0</v>
      </c>
      <c r="AM17" s="5">
        <f>IF(AK17=1,AK17*'5b. Proces en blootstelling'!$BU15,0)</f>
        <v>0</v>
      </c>
      <c r="AN17" s="380" t="s">
        <v>252</v>
      </c>
      <c r="AO17" s="402">
        <f t="shared" si="15"/>
        <v>0</v>
      </c>
      <c r="AP17" s="402">
        <f t="shared" si="16"/>
        <v>0</v>
      </c>
      <c r="AQ17" s="403">
        <f>IF(AO17=1,AO17*'5b. Proces en blootstelling'!$BU15,0)</f>
        <v>0</v>
      </c>
      <c r="AR17" s="59"/>
    </row>
    <row r="18" spans="1:164" s="405" customFormat="1" x14ac:dyDescent="0.2">
      <c r="A18" s="78" t="str">
        <f>'5b. Proces en blootstelling'!A16</f>
        <v>R10</v>
      </c>
      <c r="B18" s="404">
        <f>'5b. Proces en blootstelling'!B16</f>
        <v>0</v>
      </c>
      <c r="C18" s="404">
        <f>'5b. Proces en blootstelling'!D16</f>
        <v>0</v>
      </c>
      <c r="D18" s="5" t="s">
        <v>252</v>
      </c>
      <c r="E18" s="5">
        <f t="shared" si="17"/>
        <v>0</v>
      </c>
      <c r="F18" s="5">
        <f t="shared" si="18"/>
        <v>0</v>
      </c>
      <c r="G18" s="5">
        <f>IF(E18=1,E18*'5b. Proces en blootstelling'!$BU16,0)</f>
        <v>0</v>
      </c>
      <c r="H18" s="5" t="s">
        <v>252</v>
      </c>
      <c r="I18" s="5">
        <f t="shared" si="19"/>
        <v>0</v>
      </c>
      <c r="J18" s="5">
        <f t="shared" si="0"/>
        <v>0</v>
      </c>
      <c r="K18" s="5">
        <f>IF(I18=1,I18*'5b. Proces en blootstelling'!$BU16,0)</f>
        <v>0</v>
      </c>
      <c r="L18" s="5" t="s">
        <v>252</v>
      </c>
      <c r="M18" s="5">
        <f t="shared" si="1"/>
        <v>0</v>
      </c>
      <c r="N18" s="5">
        <f t="shared" si="2"/>
        <v>0</v>
      </c>
      <c r="O18" s="5">
        <f>IF(M18=1,M18*'5b. Proces en blootstelling'!$BU16,0)</f>
        <v>0</v>
      </c>
      <c r="P18" s="5" t="s">
        <v>252</v>
      </c>
      <c r="Q18" s="5">
        <f t="shared" si="3"/>
        <v>0</v>
      </c>
      <c r="R18" s="5">
        <f t="shared" si="4"/>
        <v>0</v>
      </c>
      <c r="S18" s="5">
        <f>IF(Q18=1,Q18*'5b. Proces en blootstelling'!$BU16,0)</f>
        <v>0</v>
      </c>
      <c r="T18" s="5" t="s">
        <v>252</v>
      </c>
      <c r="U18" s="5">
        <f t="shared" si="5"/>
        <v>0</v>
      </c>
      <c r="V18" s="5">
        <f t="shared" si="6"/>
        <v>0</v>
      </c>
      <c r="W18" s="5">
        <f>IF(U18=1,U18*'5b. Proces en blootstelling'!$BU16,0)</f>
        <v>0</v>
      </c>
      <c r="X18" s="5" t="s">
        <v>252</v>
      </c>
      <c r="Y18" s="5">
        <f t="shared" si="7"/>
        <v>0</v>
      </c>
      <c r="Z18" s="5">
        <f t="shared" si="8"/>
        <v>0</v>
      </c>
      <c r="AA18" s="5">
        <f>IF(Y18=1,Y18*'5b. Proces en blootstelling'!$BU16,0)</f>
        <v>0</v>
      </c>
      <c r="AB18" s="5" t="s">
        <v>252</v>
      </c>
      <c r="AC18" s="5">
        <f t="shared" si="9"/>
        <v>0</v>
      </c>
      <c r="AD18" s="5">
        <f t="shared" si="10"/>
        <v>0</v>
      </c>
      <c r="AE18" s="5">
        <f>IF(AC18=1,AC18*'5b. Proces en blootstelling'!$BU16,0)</f>
        <v>0</v>
      </c>
      <c r="AF18" s="5" t="s">
        <v>252</v>
      </c>
      <c r="AG18" s="5">
        <f t="shared" si="11"/>
        <v>0</v>
      </c>
      <c r="AH18" s="5">
        <f t="shared" si="12"/>
        <v>0</v>
      </c>
      <c r="AI18" s="5">
        <f>IF(AG18=1,AG18*'5b. Proces en blootstelling'!$BU16,0)</f>
        <v>0</v>
      </c>
      <c r="AJ18" s="5" t="s">
        <v>252</v>
      </c>
      <c r="AK18" s="5">
        <f t="shared" si="13"/>
        <v>0</v>
      </c>
      <c r="AL18" s="5">
        <f t="shared" si="14"/>
        <v>0</v>
      </c>
      <c r="AM18" s="5">
        <f>IF(AK18=1,AK18*'5b. Proces en blootstelling'!$BU16,0)</f>
        <v>0</v>
      </c>
      <c r="AN18" s="380" t="s">
        <v>252</v>
      </c>
      <c r="AO18" s="402">
        <f t="shared" si="15"/>
        <v>0</v>
      </c>
      <c r="AP18" s="402">
        <f t="shared" si="16"/>
        <v>0</v>
      </c>
      <c r="AQ18" s="403">
        <f>IF(AO18=1,AO18*'5b. Proces en blootstelling'!$BU16,0)</f>
        <v>0</v>
      </c>
      <c r="AR18" s="59"/>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row>
    <row r="19" spans="1:164" s="2" customFormat="1" x14ac:dyDescent="0.2">
      <c r="A19" s="78" t="str">
        <f>'5b. Proces en blootstelling'!A17</f>
        <v>R11</v>
      </c>
      <c r="B19" s="404">
        <f>'5b. Proces en blootstelling'!B17</f>
        <v>0</v>
      </c>
      <c r="C19" s="404">
        <f>'5b. Proces en blootstelling'!D17</f>
        <v>0</v>
      </c>
      <c r="D19" s="5" t="s">
        <v>252</v>
      </c>
      <c r="E19" s="5">
        <f t="shared" si="17"/>
        <v>0</v>
      </c>
      <c r="F19" s="5">
        <f t="shared" si="18"/>
        <v>0</v>
      </c>
      <c r="G19" s="5">
        <f>IF(E19=1,E19*'5b. Proces en blootstelling'!$BU17,0)</f>
        <v>0</v>
      </c>
      <c r="H19" s="5" t="s">
        <v>252</v>
      </c>
      <c r="I19" s="5">
        <f t="shared" si="19"/>
        <v>0</v>
      </c>
      <c r="J19" s="5">
        <f t="shared" si="0"/>
        <v>0</v>
      </c>
      <c r="K19" s="5">
        <f>IF(I19=1,I19*'5b. Proces en blootstelling'!$BU17,0)</f>
        <v>0</v>
      </c>
      <c r="L19" s="5" t="s">
        <v>252</v>
      </c>
      <c r="M19" s="5">
        <f t="shared" si="1"/>
        <v>0</v>
      </c>
      <c r="N19" s="5">
        <f t="shared" si="2"/>
        <v>0</v>
      </c>
      <c r="O19" s="5">
        <f>IF(M19=1,M19*'5b. Proces en blootstelling'!$BU17,0)</f>
        <v>0</v>
      </c>
      <c r="P19" s="5" t="s">
        <v>252</v>
      </c>
      <c r="Q19" s="5">
        <f t="shared" si="3"/>
        <v>0</v>
      </c>
      <c r="R19" s="5">
        <f t="shared" si="4"/>
        <v>0</v>
      </c>
      <c r="S19" s="5">
        <f>IF(Q19=1,Q19*'5b. Proces en blootstelling'!$BU17,0)</f>
        <v>0</v>
      </c>
      <c r="T19" s="5" t="s">
        <v>252</v>
      </c>
      <c r="U19" s="5">
        <f t="shared" si="5"/>
        <v>0</v>
      </c>
      <c r="V19" s="5">
        <f t="shared" si="6"/>
        <v>0</v>
      </c>
      <c r="W19" s="5">
        <f>IF(U19=1,U19*'5b. Proces en blootstelling'!$BU17,0)</f>
        <v>0</v>
      </c>
      <c r="X19" s="5" t="s">
        <v>252</v>
      </c>
      <c r="Y19" s="5">
        <f t="shared" si="7"/>
        <v>0</v>
      </c>
      <c r="Z19" s="5">
        <f t="shared" si="8"/>
        <v>0</v>
      </c>
      <c r="AA19" s="5">
        <f>IF(Y19=1,Y19*'5b. Proces en blootstelling'!$BU17,0)</f>
        <v>0</v>
      </c>
      <c r="AB19" s="5" t="s">
        <v>252</v>
      </c>
      <c r="AC19" s="5">
        <f t="shared" si="9"/>
        <v>0</v>
      </c>
      <c r="AD19" s="5">
        <f t="shared" si="10"/>
        <v>0</v>
      </c>
      <c r="AE19" s="5">
        <f>IF(AC19=1,AC19*'5b. Proces en blootstelling'!$BU17,0)</f>
        <v>0</v>
      </c>
      <c r="AF19" s="5" t="s">
        <v>252</v>
      </c>
      <c r="AG19" s="5">
        <f t="shared" si="11"/>
        <v>0</v>
      </c>
      <c r="AH19" s="5">
        <f t="shared" si="12"/>
        <v>0</v>
      </c>
      <c r="AI19" s="5">
        <f>IF(AG19=1,AG19*'5b. Proces en blootstelling'!$BU17,0)</f>
        <v>0</v>
      </c>
      <c r="AJ19" s="5" t="s">
        <v>252</v>
      </c>
      <c r="AK19" s="5">
        <f t="shared" si="13"/>
        <v>0</v>
      </c>
      <c r="AL19" s="5">
        <f t="shared" si="14"/>
        <v>0</v>
      </c>
      <c r="AM19" s="5">
        <f>IF(AK19=1,AK19*'5b. Proces en blootstelling'!$BU17,0)</f>
        <v>0</v>
      </c>
      <c r="AN19" s="380" t="s">
        <v>252</v>
      </c>
      <c r="AO19" s="402">
        <f t="shared" si="15"/>
        <v>0</v>
      </c>
      <c r="AP19" s="402">
        <f t="shared" si="16"/>
        <v>0</v>
      </c>
      <c r="AQ19" s="403">
        <f>IF(AO19=1,AO19*'5b. Proces en blootstelling'!$BU17,0)</f>
        <v>0</v>
      </c>
      <c r="AR19" s="59"/>
    </row>
    <row r="20" spans="1:164" s="2" customFormat="1" x14ac:dyDescent="0.2">
      <c r="A20" s="78" t="str">
        <f>'5b. Proces en blootstelling'!A18</f>
        <v>R12</v>
      </c>
      <c r="B20" s="404">
        <f>'5b. Proces en blootstelling'!B18</f>
        <v>0</v>
      </c>
      <c r="C20" s="404">
        <f>'5b. Proces en blootstelling'!D18</f>
        <v>0</v>
      </c>
      <c r="D20" s="5" t="s">
        <v>252</v>
      </c>
      <c r="E20" s="5">
        <f t="shared" si="17"/>
        <v>0</v>
      </c>
      <c r="F20" s="5">
        <f t="shared" si="18"/>
        <v>0</v>
      </c>
      <c r="G20" s="5">
        <f>IF(E20=1,E20*'5b. Proces en blootstelling'!$BU18,0)</f>
        <v>0</v>
      </c>
      <c r="H20" s="5" t="s">
        <v>252</v>
      </c>
      <c r="I20" s="5">
        <f t="shared" si="19"/>
        <v>0</v>
      </c>
      <c r="J20" s="5">
        <f t="shared" si="0"/>
        <v>0</v>
      </c>
      <c r="K20" s="5">
        <f>IF(I20=1,I20*'5b. Proces en blootstelling'!$BU18,0)</f>
        <v>0</v>
      </c>
      <c r="L20" s="5" t="s">
        <v>252</v>
      </c>
      <c r="M20" s="5">
        <f t="shared" si="1"/>
        <v>0</v>
      </c>
      <c r="N20" s="5">
        <f t="shared" si="2"/>
        <v>0</v>
      </c>
      <c r="O20" s="5">
        <f>IF(M20=1,M20*'5b. Proces en blootstelling'!$BU18,0)</f>
        <v>0</v>
      </c>
      <c r="P20" s="5" t="s">
        <v>252</v>
      </c>
      <c r="Q20" s="5">
        <f t="shared" si="3"/>
        <v>0</v>
      </c>
      <c r="R20" s="5">
        <f t="shared" si="4"/>
        <v>0</v>
      </c>
      <c r="S20" s="5">
        <f>IF(Q20=1,Q20*'5b. Proces en blootstelling'!$BU18,0)</f>
        <v>0</v>
      </c>
      <c r="T20" s="5" t="s">
        <v>252</v>
      </c>
      <c r="U20" s="5">
        <f t="shared" si="5"/>
        <v>0</v>
      </c>
      <c r="V20" s="5">
        <f t="shared" si="6"/>
        <v>0</v>
      </c>
      <c r="W20" s="5">
        <f>IF(U20=1,U20*'5b. Proces en blootstelling'!$BU18,0)</f>
        <v>0</v>
      </c>
      <c r="X20" s="5" t="s">
        <v>252</v>
      </c>
      <c r="Y20" s="5">
        <f t="shared" si="7"/>
        <v>0</v>
      </c>
      <c r="Z20" s="5">
        <f t="shared" si="8"/>
        <v>0</v>
      </c>
      <c r="AA20" s="5">
        <f>IF(Y20=1,Y20*'5b. Proces en blootstelling'!$BU18,0)</f>
        <v>0</v>
      </c>
      <c r="AB20" s="5" t="s">
        <v>252</v>
      </c>
      <c r="AC20" s="5">
        <f t="shared" si="9"/>
        <v>0</v>
      </c>
      <c r="AD20" s="5">
        <f t="shared" si="10"/>
        <v>0</v>
      </c>
      <c r="AE20" s="5">
        <f>IF(AC20=1,AC20*'5b. Proces en blootstelling'!$BU18,0)</f>
        <v>0</v>
      </c>
      <c r="AF20" s="5" t="s">
        <v>252</v>
      </c>
      <c r="AG20" s="5">
        <f t="shared" si="11"/>
        <v>0</v>
      </c>
      <c r="AH20" s="5">
        <f t="shared" si="12"/>
        <v>0</v>
      </c>
      <c r="AI20" s="5">
        <f>IF(AG20=1,AG20*'5b. Proces en blootstelling'!$BU18,0)</f>
        <v>0</v>
      </c>
      <c r="AJ20" s="5" t="s">
        <v>252</v>
      </c>
      <c r="AK20" s="5">
        <f t="shared" si="13"/>
        <v>0</v>
      </c>
      <c r="AL20" s="5">
        <f t="shared" si="14"/>
        <v>0</v>
      </c>
      <c r="AM20" s="5">
        <f>IF(AK20=1,AK20*'5b. Proces en blootstelling'!$BU18,0)</f>
        <v>0</v>
      </c>
      <c r="AN20" s="380" t="s">
        <v>252</v>
      </c>
      <c r="AO20" s="402">
        <f t="shared" si="15"/>
        <v>0</v>
      </c>
      <c r="AP20" s="402">
        <f t="shared" si="16"/>
        <v>0</v>
      </c>
      <c r="AQ20" s="403">
        <f>IF(AO20=1,AO20*'5b. Proces en blootstelling'!$BU18,0)</f>
        <v>0</v>
      </c>
      <c r="AR20" s="59"/>
    </row>
    <row r="21" spans="1:164" s="2" customFormat="1" ht="24.95" customHeight="1" x14ac:dyDescent="0.2">
      <c r="A21" s="78" t="str">
        <f>'5b. Proces en blootstelling'!A19</f>
        <v>R13</v>
      </c>
      <c r="B21" s="404">
        <f>'5b. Proces en blootstelling'!B19</f>
        <v>0</v>
      </c>
      <c r="C21" s="404">
        <f>'5b. Proces en blootstelling'!D19</f>
        <v>0</v>
      </c>
      <c r="D21" s="5" t="s">
        <v>252</v>
      </c>
      <c r="E21" s="5">
        <f t="shared" si="17"/>
        <v>0</v>
      </c>
      <c r="F21" s="5">
        <f t="shared" si="18"/>
        <v>0</v>
      </c>
      <c r="G21" s="5">
        <f>IF(E21=1,E21*'5b. Proces en blootstelling'!$BU19,0)</f>
        <v>0</v>
      </c>
      <c r="H21" s="5" t="s">
        <v>252</v>
      </c>
      <c r="I21" s="5">
        <f t="shared" si="19"/>
        <v>0</v>
      </c>
      <c r="J21" s="5">
        <f t="shared" si="0"/>
        <v>0</v>
      </c>
      <c r="K21" s="5">
        <f>IF(I21=1,I21*'5b. Proces en blootstelling'!$BU19,0)</f>
        <v>0</v>
      </c>
      <c r="L21" s="5" t="s">
        <v>252</v>
      </c>
      <c r="M21" s="5">
        <f t="shared" si="1"/>
        <v>0</v>
      </c>
      <c r="N21" s="5">
        <f t="shared" si="2"/>
        <v>0</v>
      </c>
      <c r="O21" s="5">
        <f>IF(M21=1,M21*'5b. Proces en blootstelling'!$BU19,0)</f>
        <v>0</v>
      </c>
      <c r="P21" s="5" t="s">
        <v>252</v>
      </c>
      <c r="Q21" s="5">
        <f t="shared" si="3"/>
        <v>0</v>
      </c>
      <c r="R21" s="5">
        <f t="shared" si="4"/>
        <v>0</v>
      </c>
      <c r="S21" s="5">
        <f>IF(Q21=1,Q21*'5b. Proces en blootstelling'!$BU19,0)</f>
        <v>0</v>
      </c>
      <c r="T21" s="5" t="s">
        <v>252</v>
      </c>
      <c r="U21" s="5">
        <f t="shared" si="5"/>
        <v>0</v>
      </c>
      <c r="V21" s="5">
        <f t="shared" si="6"/>
        <v>0</v>
      </c>
      <c r="W21" s="5">
        <f>IF(U21=1,U21*'5b. Proces en blootstelling'!$BU19,0)</f>
        <v>0</v>
      </c>
      <c r="X21" s="5" t="s">
        <v>252</v>
      </c>
      <c r="Y21" s="5">
        <f t="shared" si="7"/>
        <v>0</v>
      </c>
      <c r="Z21" s="5">
        <f t="shared" si="8"/>
        <v>0</v>
      </c>
      <c r="AA21" s="5">
        <f>IF(Y21=1,Y21*'5b. Proces en blootstelling'!$BU19,0)</f>
        <v>0</v>
      </c>
      <c r="AB21" s="5" t="s">
        <v>252</v>
      </c>
      <c r="AC21" s="5">
        <f t="shared" si="9"/>
        <v>0</v>
      </c>
      <c r="AD21" s="5">
        <f t="shared" si="10"/>
        <v>0</v>
      </c>
      <c r="AE21" s="5">
        <f>IF(AC21=1,AC21*'5b. Proces en blootstelling'!$BU19,0)</f>
        <v>0</v>
      </c>
      <c r="AF21" s="5" t="s">
        <v>252</v>
      </c>
      <c r="AG21" s="5">
        <f t="shared" si="11"/>
        <v>0</v>
      </c>
      <c r="AH21" s="5">
        <f t="shared" si="12"/>
        <v>0</v>
      </c>
      <c r="AI21" s="5">
        <f>IF(AG21=1,AG21*'5b. Proces en blootstelling'!$BU19,0)</f>
        <v>0</v>
      </c>
      <c r="AJ21" s="5" t="s">
        <v>252</v>
      </c>
      <c r="AK21" s="5">
        <f t="shared" si="13"/>
        <v>0</v>
      </c>
      <c r="AL21" s="5">
        <f t="shared" si="14"/>
        <v>0</v>
      </c>
      <c r="AM21" s="5">
        <f>IF(AK21=1,AK21*'5b. Proces en blootstelling'!$BU19,0)</f>
        <v>0</v>
      </c>
      <c r="AN21" s="380" t="s">
        <v>252</v>
      </c>
      <c r="AO21" s="402">
        <f t="shared" si="15"/>
        <v>0</v>
      </c>
      <c r="AP21" s="402">
        <f t="shared" si="16"/>
        <v>0</v>
      </c>
      <c r="AQ21" s="403">
        <f>IF(AO21=1,AO21*'5b. Proces en blootstelling'!$BU19,0)</f>
        <v>0</v>
      </c>
      <c r="AR21" s="376"/>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row>
    <row r="22" spans="1:164" s="2" customFormat="1" x14ac:dyDescent="0.2">
      <c r="A22" s="78" t="str">
        <f>'5b. Proces en blootstelling'!A20</f>
        <v>R14</v>
      </c>
      <c r="B22" s="404">
        <f>'5b. Proces en blootstelling'!B20</f>
        <v>0</v>
      </c>
      <c r="C22" s="404">
        <f>'5b. Proces en blootstelling'!D20</f>
        <v>0</v>
      </c>
      <c r="D22" s="5" t="s">
        <v>252</v>
      </c>
      <c r="E22" s="5">
        <f t="shared" si="17"/>
        <v>0</v>
      </c>
      <c r="F22" s="5">
        <f t="shared" si="18"/>
        <v>0</v>
      </c>
      <c r="G22" s="5">
        <f>IF(E22=1,E22*'5b. Proces en blootstelling'!$BU20,0)</f>
        <v>0</v>
      </c>
      <c r="H22" s="5" t="s">
        <v>252</v>
      </c>
      <c r="I22" s="5">
        <f t="shared" si="19"/>
        <v>0</v>
      </c>
      <c r="J22" s="5">
        <f t="shared" si="0"/>
        <v>0</v>
      </c>
      <c r="K22" s="5">
        <f>IF(I22=1,I22*'5b. Proces en blootstelling'!$BU20,0)</f>
        <v>0</v>
      </c>
      <c r="L22" s="5" t="s">
        <v>252</v>
      </c>
      <c r="M22" s="5">
        <f t="shared" si="1"/>
        <v>0</v>
      </c>
      <c r="N22" s="5">
        <f t="shared" si="2"/>
        <v>0</v>
      </c>
      <c r="O22" s="5">
        <f>IF(M22=1,M22*'5b. Proces en blootstelling'!$BU20,0)</f>
        <v>0</v>
      </c>
      <c r="P22" s="5" t="s">
        <v>252</v>
      </c>
      <c r="Q22" s="5">
        <f t="shared" si="3"/>
        <v>0</v>
      </c>
      <c r="R22" s="5">
        <f t="shared" si="4"/>
        <v>0</v>
      </c>
      <c r="S22" s="5">
        <f>IF(Q22=1,Q22*'5b. Proces en blootstelling'!$BU20,0)</f>
        <v>0</v>
      </c>
      <c r="T22" s="5" t="s">
        <v>252</v>
      </c>
      <c r="U22" s="5">
        <f t="shared" si="5"/>
        <v>0</v>
      </c>
      <c r="V22" s="5">
        <f t="shared" si="6"/>
        <v>0</v>
      </c>
      <c r="W22" s="5">
        <f>IF(U22=1,U22*'5b. Proces en blootstelling'!$BU20,0)</f>
        <v>0</v>
      </c>
      <c r="X22" s="5" t="s">
        <v>252</v>
      </c>
      <c r="Y22" s="5">
        <f t="shared" si="7"/>
        <v>0</v>
      </c>
      <c r="Z22" s="5">
        <f t="shared" si="8"/>
        <v>0</v>
      </c>
      <c r="AA22" s="5">
        <f>IF(Y22=1,Y22*'5b. Proces en blootstelling'!$BU20,0)</f>
        <v>0</v>
      </c>
      <c r="AB22" s="5" t="s">
        <v>252</v>
      </c>
      <c r="AC22" s="5">
        <f t="shared" si="9"/>
        <v>0</v>
      </c>
      <c r="AD22" s="5">
        <f t="shared" si="10"/>
        <v>0</v>
      </c>
      <c r="AE22" s="5">
        <f>IF(AC22=1,AC22*'5b. Proces en blootstelling'!$BU20,0)</f>
        <v>0</v>
      </c>
      <c r="AF22" s="5" t="s">
        <v>252</v>
      </c>
      <c r="AG22" s="5">
        <f t="shared" si="11"/>
        <v>0</v>
      </c>
      <c r="AH22" s="5">
        <f t="shared" si="12"/>
        <v>0</v>
      </c>
      <c r="AI22" s="5">
        <f>IF(AG22=1,AG22*'5b. Proces en blootstelling'!$BU20,0)</f>
        <v>0</v>
      </c>
      <c r="AJ22" s="5" t="s">
        <v>252</v>
      </c>
      <c r="AK22" s="5">
        <f t="shared" si="13"/>
        <v>0</v>
      </c>
      <c r="AL22" s="5">
        <f t="shared" si="14"/>
        <v>0</v>
      </c>
      <c r="AM22" s="5">
        <f>IF(AK22=1,AK22*'5b. Proces en blootstelling'!$BU20,0)</f>
        <v>0</v>
      </c>
      <c r="AN22" s="380" t="s">
        <v>252</v>
      </c>
      <c r="AO22" s="402">
        <f t="shared" si="15"/>
        <v>0</v>
      </c>
      <c r="AP22" s="402">
        <f t="shared" si="16"/>
        <v>0</v>
      </c>
      <c r="AQ22" s="403">
        <f>IF(AO22=1,AO22*'5b. Proces en blootstelling'!$BU20,0)</f>
        <v>0</v>
      </c>
      <c r="AR22" s="59"/>
    </row>
    <row r="23" spans="1:164" s="2" customFormat="1" x14ac:dyDescent="0.2">
      <c r="A23" s="78" t="str">
        <f>'5b. Proces en blootstelling'!A21</f>
        <v>R15</v>
      </c>
      <c r="B23" s="404">
        <f>'5b. Proces en blootstelling'!B21</f>
        <v>0</v>
      </c>
      <c r="C23" s="404">
        <f>'5b. Proces en blootstelling'!D21</f>
        <v>0</v>
      </c>
      <c r="D23" s="5" t="s">
        <v>252</v>
      </c>
      <c r="E23" s="5">
        <f t="shared" si="17"/>
        <v>0</v>
      </c>
      <c r="F23" s="5">
        <f t="shared" si="18"/>
        <v>0</v>
      </c>
      <c r="G23" s="5">
        <f>IF(E23=1,E23*'5b. Proces en blootstelling'!$BU21,0)</f>
        <v>0</v>
      </c>
      <c r="H23" s="5" t="s">
        <v>252</v>
      </c>
      <c r="I23" s="5">
        <f t="shared" si="19"/>
        <v>0</v>
      </c>
      <c r="J23" s="5">
        <f t="shared" si="0"/>
        <v>0</v>
      </c>
      <c r="K23" s="5">
        <f>IF(I23=1,I23*'5b. Proces en blootstelling'!$BU21,0)</f>
        <v>0</v>
      </c>
      <c r="L23" s="5" t="s">
        <v>252</v>
      </c>
      <c r="M23" s="5">
        <f t="shared" si="1"/>
        <v>0</v>
      </c>
      <c r="N23" s="5">
        <f t="shared" si="2"/>
        <v>0</v>
      </c>
      <c r="O23" s="5">
        <f>IF(M23=1,M23*'5b. Proces en blootstelling'!$BU21,0)</f>
        <v>0</v>
      </c>
      <c r="P23" s="5" t="s">
        <v>252</v>
      </c>
      <c r="Q23" s="5">
        <f t="shared" si="3"/>
        <v>0</v>
      </c>
      <c r="R23" s="5">
        <f t="shared" si="4"/>
        <v>0</v>
      </c>
      <c r="S23" s="5">
        <f>IF(Q23=1,Q23*'5b. Proces en blootstelling'!$BU21,0)</f>
        <v>0</v>
      </c>
      <c r="T23" s="5" t="s">
        <v>252</v>
      </c>
      <c r="U23" s="5">
        <f t="shared" si="5"/>
        <v>0</v>
      </c>
      <c r="V23" s="5">
        <f t="shared" si="6"/>
        <v>0</v>
      </c>
      <c r="W23" s="5">
        <f>IF(U23=1,U23*'5b. Proces en blootstelling'!$BU21,0)</f>
        <v>0</v>
      </c>
      <c r="X23" s="5" t="s">
        <v>252</v>
      </c>
      <c r="Y23" s="5">
        <f t="shared" si="7"/>
        <v>0</v>
      </c>
      <c r="Z23" s="5">
        <f t="shared" si="8"/>
        <v>0</v>
      </c>
      <c r="AA23" s="5">
        <f>IF(Y23=1,Y23*'5b. Proces en blootstelling'!$BU21,0)</f>
        <v>0</v>
      </c>
      <c r="AB23" s="5" t="s">
        <v>252</v>
      </c>
      <c r="AC23" s="5">
        <f t="shared" si="9"/>
        <v>0</v>
      </c>
      <c r="AD23" s="5">
        <f t="shared" si="10"/>
        <v>0</v>
      </c>
      <c r="AE23" s="5">
        <f>IF(AC23=1,AC23*'5b. Proces en blootstelling'!$BU21,0)</f>
        <v>0</v>
      </c>
      <c r="AF23" s="5" t="s">
        <v>252</v>
      </c>
      <c r="AG23" s="5">
        <f t="shared" si="11"/>
        <v>0</v>
      </c>
      <c r="AH23" s="5">
        <f t="shared" si="12"/>
        <v>0</v>
      </c>
      <c r="AI23" s="5">
        <f>IF(AG23=1,AG23*'5b. Proces en blootstelling'!$BU21,0)</f>
        <v>0</v>
      </c>
      <c r="AJ23" s="5" t="s">
        <v>252</v>
      </c>
      <c r="AK23" s="5">
        <f t="shared" si="13"/>
        <v>0</v>
      </c>
      <c r="AL23" s="5">
        <f t="shared" si="14"/>
        <v>0</v>
      </c>
      <c r="AM23" s="5">
        <f>IF(AK23=1,AK23*'5b. Proces en blootstelling'!$BU21,0)</f>
        <v>0</v>
      </c>
      <c r="AN23" s="380" t="s">
        <v>252</v>
      </c>
      <c r="AO23" s="402">
        <f t="shared" si="15"/>
        <v>0</v>
      </c>
      <c r="AP23" s="402">
        <f t="shared" si="16"/>
        <v>0</v>
      </c>
      <c r="AQ23" s="403">
        <f>IF(AO23=1,AO23*'5b. Proces en blootstelling'!$BU21,0)</f>
        <v>0</v>
      </c>
      <c r="AR23" s="59"/>
    </row>
    <row r="24" spans="1:164" s="405" customFormat="1" x14ac:dyDescent="0.2">
      <c r="A24" s="78" t="str">
        <f>'5b. Proces en blootstelling'!A22</f>
        <v>R16</v>
      </c>
      <c r="B24" s="404">
        <f>'5b. Proces en blootstelling'!B22</f>
        <v>0</v>
      </c>
      <c r="C24" s="404">
        <f>'5b. Proces en blootstelling'!D22</f>
        <v>0</v>
      </c>
      <c r="D24" s="5" t="s">
        <v>252</v>
      </c>
      <c r="E24" s="5">
        <f t="shared" si="17"/>
        <v>0</v>
      </c>
      <c r="F24" s="5">
        <f t="shared" si="18"/>
        <v>0</v>
      </c>
      <c r="G24" s="5">
        <f>IF(E24=1,E24*'5b. Proces en blootstelling'!$BU22,0)</f>
        <v>0</v>
      </c>
      <c r="H24" s="5" t="s">
        <v>252</v>
      </c>
      <c r="I24" s="5">
        <f t="shared" si="19"/>
        <v>0</v>
      </c>
      <c r="J24" s="5">
        <f t="shared" si="0"/>
        <v>0</v>
      </c>
      <c r="K24" s="5">
        <f>IF(I24=1,I24*'5b. Proces en blootstelling'!$BU22,0)</f>
        <v>0</v>
      </c>
      <c r="L24" s="5" t="s">
        <v>252</v>
      </c>
      <c r="M24" s="5">
        <f t="shared" si="1"/>
        <v>0</v>
      </c>
      <c r="N24" s="5">
        <f t="shared" si="2"/>
        <v>0</v>
      </c>
      <c r="O24" s="5">
        <f>IF(M24=1,M24*'5b. Proces en blootstelling'!$BU22,0)</f>
        <v>0</v>
      </c>
      <c r="P24" s="5" t="s">
        <v>252</v>
      </c>
      <c r="Q24" s="5">
        <f t="shared" si="3"/>
        <v>0</v>
      </c>
      <c r="R24" s="5">
        <f t="shared" si="4"/>
        <v>0</v>
      </c>
      <c r="S24" s="5">
        <f>IF(Q24=1,Q24*'5b. Proces en blootstelling'!$BU22,0)</f>
        <v>0</v>
      </c>
      <c r="T24" s="5" t="s">
        <v>252</v>
      </c>
      <c r="U24" s="5">
        <f t="shared" si="5"/>
        <v>0</v>
      </c>
      <c r="V24" s="5">
        <f t="shared" si="6"/>
        <v>0</v>
      </c>
      <c r="W24" s="5">
        <f>IF(U24=1,U24*'5b. Proces en blootstelling'!$BU22,0)</f>
        <v>0</v>
      </c>
      <c r="X24" s="5" t="s">
        <v>252</v>
      </c>
      <c r="Y24" s="5">
        <f t="shared" si="7"/>
        <v>0</v>
      </c>
      <c r="Z24" s="5">
        <f t="shared" si="8"/>
        <v>0</v>
      </c>
      <c r="AA24" s="5">
        <f>IF(Y24=1,Y24*'5b. Proces en blootstelling'!$BU22,0)</f>
        <v>0</v>
      </c>
      <c r="AB24" s="5" t="s">
        <v>252</v>
      </c>
      <c r="AC24" s="5">
        <f t="shared" si="9"/>
        <v>0</v>
      </c>
      <c r="AD24" s="5">
        <f t="shared" si="10"/>
        <v>0</v>
      </c>
      <c r="AE24" s="5">
        <f>IF(AC24=1,AC24*'5b. Proces en blootstelling'!$BU22,0)</f>
        <v>0</v>
      </c>
      <c r="AF24" s="5" t="s">
        <v>252</v>
      </c>
      <c r="AG24" s="5">
        <f t="shared" si="11"/>
        <v>0</v>
      </c>
      <c r="AH24" s="5">
        <f t="shared" si="12"/>
        <v>0</v>
      </c>
      <c r="AI24" s="5">
        <f>IF(AG24=1,AG24*'5b. Proces en blootstelling'!$BU22,0)</f>
        <v>0</v>
      </c>
      <c r="AJ24" s="5" t="s">
        <v>252</v>
      </c>
      <c r="AK24" s="5">
        <f t="shared" si="13"/>
        <v>0</v>
      </c>
      <c r="AL24" s="5">
        <f t="shared" si="14"/>
        <v>0</v>
      </c>
      <c r="AM24" s="5">
        <f>IF(AK24=1,AK24*'5b. Proces en blootstelling'!$BU22,0)</f>
        <v>0</v>
      </c>
      <c r="AN24" s="380" t="s">
        <v>252</v>
      </c>
      <c r="AO24" s="402">
        <f t="shared" si="15"/>
        <v>0</v>
      </c>
      <c r="AP24" s="402">
        <f t="shared" si="16"/>
        <v>0</v>
      </c>
      <c r="AQ24" s="403">
        <f>IF(AO24=1,AO24*'5b. Proces en blootstelling'!$BU22,0)</f>
        <v>0</v>
      </c>
      <c r="AR24" s="59"/>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row>
    <row r="25" spans="1:164" s="2" customFormat="1" x14ac:dyDescent="0.2">
      <c r="A25" s="78" t="str">
        <f>'5b. Proces en blootstelling'!A23</f>
        <v>R17</v>
      </c>
      <c r="B25" s="404">
        <f>'5b. Proces en blootstelling'!B23</f>
        <v>0</v>
      </c>
      <c r="C25" s="404">
        <f>'5b. Proces en blootstelling'!D23</f>
        <v>0</v>
      </c>
      <c r="D25" s="5" t="s">
        <v>252</v>
      </c>
      <c r="E25" s="5">
        <f t="shared" si="17"/>
        <v>0</v>
      </c>
      <c r="F25" s="5">
        <f t="shared" si="18"/>
        <v>0</v>
      </c>
      <c r="G25" s="5">
        <f>IF(E25=1,E25*'5b. Proces en blootstelling'!$BU23,0)</f>
        <v>0</v>
      </c>
      <c r="H25" s="5" t="s">
        <v>252</v>
      </c>
      <c r="I25" s="5">
        <f t="shared" si="19"/>
        <v>0</v>
      </c>
      <c r="J25" s="5">
        <f t="shared" si="0"/>
        <v>0</v>
      </c>
      <c r="K25" s="5">
        <f>IF(I25=1,I25*'5b. Proces en blootstelling'!$BU23,0)</f>
        <v>0</v>
      </c>
      <c r="L25" s="5" t="s">
        <v>252</v>
      </c>
      <c r="M25" s="5">
        <f t="shared" si="1"/>
        <v>0</v>
      </c>
      <c r="N25" s="5">
        <f t="shared" si="2"/>
        <v>0</v>
      </c>
      <c r="O25" s="5">
        <f>IF(M25=1,M25*'5b. Proces en blootstelling'!$BU23,0)</f>
        <v>0</v>
      </c>
      <c r="P25" s="5" t="s">
        <v>252</v>
      </c>
      <c r="Q25" s="5">
        <f t="shared" si="3"/>
        <v>0</v>
      </c>
      <c r="R25" s="5">
        <f t="shared" si="4"/>
        <v>0</v>
      </c>
      <c r="S25" s="5">
        <f>IF(Q25=1,Q25*'5b. Proces en blootstelling'!$BU23,0)</f>
        <v>0</v>
      </c>
      <c r="T25" s="5" t="s">
        <v>252</v>
      </c>
      <c r="U25" s="5">
        <f t="shared" si="5"/>
        <v>0</v>
      </c>
      <c r="V25" s="5">
        <f t="shared" si="6"/>
        <v>0</v>
      </c>
      <c r="W25" s="5">
        <f>IF(U25=1,U25*'5b. Proces en blootstelling'!$BU23,0)</f>
        <v>0</v>
      </c>
      <c r="X25" s="5" t="s">
        <v>252</v>
      </c>
      <c r="Y25" s="5">
        <f t="shared" si="7"/>
        <v>0</v>
      </c>
      <c r="Z25" s="5">
        <f t="shared" si="8"/>
        <v>0</v>
      </c>
      <c r="AA25" s="5">
        <f>IF(Y25=1,Y25*'5b. Proces en blootstelling'!$BU23,0)</f>
        <v>0</v>
      </c>
      <c r="AB25" s="5" t="s">
        <v>252</v>
      </c>
      <c r="AC25" s="5">
        <f t="shared" si="9"/>
        <v>0</v>
      </c>
      <c r="AD25" s="5">
        <f t="shared" si="10"/>
        <v>0</v>
      </c>
      <c r="AE25" s="5">
        <f>IF(AC25=1,AC25*'5b. Proces en blootstelling'!$BU23,0)</f>
        <v>0</v>
      </c>
      <c r="AF25" s="5" t="s">
        <v>252</v>
      </c>
      <c r="AG25" s="5">
        <f t="shared" si="11"/>
        <v>0</v>
      </c>
      <c r="AH25" s="5">
        <f t="shared" si="12"/>
        <v>0</v>
      </c>
      <c r="AI25" s="5">
        <f>IF(AG25=1,AG25*'5b. Proces en blootstelling'!$BU23,0)</f>
        <v>0</v>
      </c>
      <c r="AJ25" s="5" t="s">
        <v>252</v>
      </c>
      <c r="AK25" s="5">
        <f t="shared" si="13"/>
        <v>0</v>
      </c>
      <c r="AL25" s="5">
        <f t="shared" si="14"/>
        <v>0</v>
      </c>
      <c r="AM25" s="5">
        <f>IF(AK25=1,AK25*'5b. Proces en blootstelling'!$BU23,0)</f>
        <v>0</v>
      </c>
      <c r="AN25" s="380" t="s">
        <v>252</v>
      </c>
      <c r="AO25" s="402">
        <f t="shared" si="15"/>
        <v>0</v>
      </c>
      <c r="AP25" s="402">
        <f t="shared" si="16"/>
        <v>0</v>
      </c>
      <c r="AQ25" s="403">
        <f>IF(AO25=1,AO25*'5b. Proces en blootstelling'!$BU23,0)</f>
        <v>0</v>
      </c>
      <c r="AR25" s="59"/>
    </row>
    <row r="26" spans="1:164" s="2" customFormat="1" x14ac:dyDescent="0.2">
      <c r="A26" s="78" t="str">
        <f>'5b. Proces en blootstelling'!A24</f>
        <v>R18</v>
      </c>
      <c r="B26" s="404">
        <f>'5b. Proces en blootstelling'!B24</f>
        <v>0</v>
      </c>
      <c r="C26" s="404">
        <f>'5b. Proces en blootstelling'!D24</f>
        <v>0</v>
      </c>
      <c r="D26" s="5" t="s">
        <v>252</v>
      </c>
      <c r="E26" s="5">
        <f t="shared" si="17"/>
        <v>0</v>
      </c>
      <c r="F26" s="5">
        <f t="shared" si="18"/>
        <v>0</v>
      </c>
      <c r="G26" s="5">
        <f>IF(E26=1,E26*'5b. Proces en blootstelling'!$BU24,0)</f>
        <v>0</v>
      </c>
      <c r="H26" s="5" t="s">
        <v>252</v>
      </c>
      <c r="I26" s="5">
        <f t="shared" si="19"/>
        <v>0</v>
      </c>
      <c r="J26" s="5">
        <f t="shared" si="0"/>
        <v>0</v>
      </c>
      <c r="K26" s="5">
        <f>IF(I26=1,I26*'5b. Proces en blootstelling'!$BU24,0)</f>
        <v>0</v>
      </c>
      <c r="L26" s="5" t="s">
        <v>252</v>
      </c>
      <c r="M26" s="5">
        <f t="shared" si="1"/>
        <v>0</v>
      </c>
      <c r="N26" s="5">
        <f t="shared" si="2"/>
        <v>0</v>
      </c>
      <c r="O26" s="5">
        <f>IF(M26=1,M26*'5b. Proces en blootstelling'!$BU24,0)</f>
        <v>0</v>
      </c>
      <c r="P26" s="5" t="s">
        <v>252</v>
      </c>
      <c r="Q26" s="5">
        <f t="shared" si="3"/>
        <v>0</v>
      </c>
      <c r="R26" s="5">
        <f t="shared" si="4"/>
        <v>0</v>
      </c>
      <c r="S26" s="5">
        <f>IF(Q26=1,Q26*'5b. Proces en blootstelling'!$BU24,0)</f>
        <v>0</v>
      </c>
      <c r="T26" s="5" t="s">
        <v>252</v>
      </c>
      <c r="U26" s="5">
        <f t="shared" si="5"/>
        <v>0</v>
      </c>
      <c r="V26" s="5">
        <f t="shared" si="6"/>
        <v>0</v>
      </c>
      <c r="W26" s="5">
        <f>IF(U26=1,U26*'5b. Proces en blootstelling'!$BU24,0)</f>
        <v>0</v>
      </c>
      <c r="X26" s="5" t="s">
        <v>252</v>
      </c>
      <c r="Y26" s="5">
        <f t="shared" si="7"/>
        <v>0</v>
      </c>
      <c r="Z26" s="5">
        <f t="shared" si="8"/>
        <v>0</v>
      </c>
      <c r="AA26" s="5">
        <f>IF(Y26=1,Y26*'5b. Proces en blootstelling'!$BU24,0)</f>
        <v>0</v>
      </c>
      <c r="AB26" s="5" t="s">
        <v>252</v>
      </c>
      <c r="AC26" s="5">
        <f t="shared" si="9"/>
        <v>0</v>
      </c>
      <c r="AD26" s="5">
        <f t="shared" si="10"/>
        <v>0</v>
      </c>
      <c r="AE26" s="5">
        <f>IF(AC26=1,AC26*'5b. Proces en blootstelling'!$BU24,0)</f>
        <v>0</v>
      </c>
      <c r="AF26" s="5" t="s">
        <v>252</v>
      </c>
      <c r="AG26" s="5">
        <f t="shared" si="11"/>
        <v>0</v>
      </c>
      <c r="AH26" s="5">
        <f t="shared" si="12"/>
        <v>0</v>
      </c>
      <c r="AI26" s="5">
        <f>IF(AG26=1,AG26*'5b. Proces en blootstelling'!$BU24,0)</f>
        <v>0</v>
      </c>
      <c r="AJ26" s="5" t="s">
        <v>252</v>
      </c>
      <c r="AK26" s="5">
        <f t="shared" si="13"/>
        <v>0</v>
      </c>
      <c r="AL26" s="5">
        <f t="shared" si="14"/>
        <v>0</v>
      </c>
      <c r="AM26" s="5">
        <f>IF(AK26=1,AK26*'5b. Proces en blootstelling'!$BU24,0)</f>
        <v>0</v>
      </c>
      <c r="AN26" s="380" t="s">
        <v>252</v>
      </c>
      <c r="AO26" s="402">
        <f t="shared" si="15"/>
        <v>0</v>
      </c>
      <c r="AP26" s="402">
        <f t="shared" si="16"/>
        <v>0</v>
      </c>
      <c r="AQ26" s="403">
        <f>IF(AO26=1,AO26*'5b. Proces en blootstelling'!$BU24,0)</f>
        <v>0</v>
      </c>
      <c r="AR26" s="59"/>
    </row>
    <row r="27" spans="1:164" s="2" customFormat="1" x14ac:dyDescent="0.2">
      <c r="A27" s="78" t="str">
        <f>'5b. Proces en blootstelling'!A25</f>
        <v>R19</v>
      </c>
      <c r="B27" s="404">
        <f>'5b. Proces en blootstelling'!B25</f>
        <v>0</v>
      </c>
      <c r="C27" s="404">
        <f>'5b. Proces en blootstelling'!D25</f>
        <v>0</v>
      </c>
      <c r="D27" s="5" t="s">
        <v>252</v>
      </c>
      <c r="E27" s="5">
        <f t="shared" si="17"/>
        <v>0</v>
      </c>
      <c r="F27" s="5">
        <f t="shared" si="18"/>
        <v>0</v>
      </c>
      <c r="G27" s="5">
        <f>IF(E27=1,E27*'5b. Proces en blootstelling'!$BU25,0)</f>
        <v>0</v>
      </c>
      <c r="H27" s="5" t="s">
        <v>252</v>
      </c>
      <c r="I27" s="5">
        <f t="shared" si="19"/>
        <v>0</v>
      </c>
      <c r="J27" s="5">
        <f t="shared" si="0"/>
        <v>0</v>
      </c>
      <c r="K27" s="5">
        <f>IF(I27=1,I27*'5b. Proces en blootstelling'!$BU25,0)</f>
        <v>0</v>
      </c>
      <c r="L27" s="5" t="s">
        <v>252</v>
      </c>
      <c r="M27" s="5">
        <f t="shared" si="1"/>
        <v>0</v>
      </c>
      <c r="N27" s="5">
        <f t="shared" si="2"/>
        <v>0</v>
      </c>
      <c r="O27" s="5">
        <f>IF(M27=1,M27*'5b. Proces en blootstelling'!$BU25,0)</f>
        <v>0</v>
      </c>
      <c r="P27" s="5" t="s">
        <v>252</v>
      </c>
      <c r="Q27" s="5">
        <f t="shared" si="3"/>
        <v>0</v>
      </c>
      <c r="R27" s="5">
        <f t="shared" si="4"/>
        <v>0</v>
      </c>
      <c r="S27" s="5">
        <f>IF(Q27=1,Q27*'5b. Proces en blootstelling'!$BU25,0)</f>
        <v>0</v>
      </c>
      <c r="T27" s="5" t="s">
        <v>252</v>
      </c>
      <c r="U27" s="5">
        <f t="shared" si="5"/>
        <v>0</v>
      </c>
      <c r="V27" s="5">
        <f t="shared" si="6"/>
        <v>0</v>
      </c>
      <c r="W27" s="5">
        <f>IF(U27=1,U27*'5b. Proces en blootstelling'!$BU25,0)</f>
        <v>0</v>
      </c>
      <c r="X27" s="5" t="s">
        <v>252</v>
      </c>
      <c r="Y27" s="5">
        <f t="shared" si="7"/>
        <v>0</v>
      </c>
      <c r="Z27" s="5">
        <f t="shared" si="8"/>
        <v>0</v>
      </c>
      <c r="AA27" s="5">
        <f>IF(Y27=1,Y27*'5b. Proces en blootstelling'!$BU25,0)</f>
        <v>0</v>
      </c>
      <c r="AB27" s="5" t="s">
        <v>252</v>
      </c>
      <c r="AC27" s="5">
        <f t="shared" si="9"/>
        <v>0</v>
      </c>
      <c r="AD27" s="5">
        <f t="shared" si="10"/>
        <v>0</v>
      </c>
      <c r="AE27" s="5">
        <f>IF(AC27=1,AC27*'5b. Proces en blootstelling'!$BU25,0)</f>
        <v>0</v>
      </c>
      <c r="AF27" s="5" t="s">
        <v>252</v>
      </c>
      <c r="AG27" s="5">
        <f t="shared" si="11"/>
        <v>0</v>
      </c>
      <c r="AH27" s="5">
        <f t="shared" si="12"/>
        <v>0</v>
      </c>
      <c r="AI27" s="5">
        <f>IF(AG27=1,AG27*'5b. Proces en blootstelling'!$BU25,0)</f>
        <v>0</v>
      </c>
      <c r="AJ27" s="5" t="s">
        <v>252</v>
      </c>
      <c r="AK27" s="5">
        <f t="shared" si="13"/>
        <v>0</v>
      </c>
      <c r="AL27" s="5">
        <f t="shared" si="14"/>
        <v>0</v>
      </c>
      <c r="AM27" s="5">
        <f>IF(AK27=1,AK27*'5b. Proces en blootstelling'!$BU25,0)</f>
        <v>0</v>
      </c>
      <c r="AN27" s="380" t="s">
        <v>252</v>
      </c>
      <c r="AO27" s="402">
        <f t="shared" si="15"/>
        <v>0</v>
      </c>
      <c r="AP27" s="402">
        <f t="shared" si="16"/>
        <v>0</v>
      </c>
      <c r="AQ27" s="403">
        <f>IF(AO27=1,AO27*'5b. Proces en blootstelling'!$BU25,0)</f>
        <v>0</v>
      </c>
      <c r="AR27" s="59"/>
    </row>
    <row r="28" spans="1:164" s="2" customFormat="1" x14ac:dyDescent="0.2">
      <c r="A28" s="78" t="str">
        <f>'5b. Proces en blootstelling'!A26</f>
        <v>R20</v>
      </c>
      <c r="B28" s="404">
        <f>'5b. Proces en blootstelling'!B26</f>
        <v>0</v>
      </c>
      <c r="C28" s="404">
        <f>'5b. Proces en blootstelling'!D26</f>
        <v>0</v>
      </c>
      <c r="D28" s="5" t="s">
        <v>252</v>
      </c>
      <c r="E28" s="5">
        <f t="shared" si="17"/>
        <v>0</v>
      </c>
      <c r="F28" s="5">
        <f t="shared" si="18"/>
        <v>0</v>
      </c>
      <c r="G28" s="5">
        <f>IF(E28=1,E28*'5b. Proces en blootstelling'!$BU26,0)</f>
        <v>0</v>
      </c>
      <c r="H28" s="5" t="s">
        <v>252</v>
      </c>
      <c r="I28" s="5">
        <f t="shared" si="19"/>
        <v>0</v>
      </c>
      <c r="J28" s="5">
        <f t="shared" si="0"/>
        <v>0</v>
      </c>
      <c r="K28" s="5">
        <f>IF(I28=1,I28*'5b. Proces en blootstelling'!$BU26,0)</f>
        <v>0</v>
      </c>
      <c r="L28" s="5" t="s">
        <v>252</v>
      </c>
      <c r="M28" s="5">
        <f t="shared" si="1"/>
        <v>0</v>
      </c>
      <c r="N28" s="5">
        <f t="shared" si="2"/>
        <v>0</v>
      </c>
      <c r="O28" s="5">
        <f>IF(M28=1,M28*'5b. Proces en blootstelling'!$BU26,0)</f>
        <v>0</v>
      </c>
      <c r="P28" s="5" t="s">
        <v>252</v>
      </c>
      <c r="Q28" s="5">
        <f t="shared" si="3"/>
        <v>0</v>
      </c>
      <c r="R28" s="5">
        <f t="shared" si="4"/>
        <v>0</v>
      </c>
      <c r="S28" s="5">
        <f>IF(Q28=1,Q28*'5b. Proces en blootstelling'!$BU26,0)</f>
        <v>0</v>
      </c>
      <c r="T28" s="5" t="s">
        <v>252</v>
      </c>
      <c r="U28" s="5">
        <f t="shared" si="5"/>
        <v>0</v>
      </c>
      <c r="V28" s="5">
        <f t="shared" si="6"/>
        <v>0</v>
      </c>
      <c r="W28" s="5">
        <f>IF(U28=1,U28*'5b. Proces en blootstelling'!$BU26,0)</f>
        <v>0</v>
      </c>
      <c r="X28" s="5" t="s">
        <v>252</v>
      </c>
      <c r="Y28" s="5">
        <f t="shared" si="7"/>
        <v>0</v>
      </c>
      <c r="Z28" s="5">
        <f t="shared" si="8"/>
        <v>0</v>
      </c>
      <c r="AA28" s="5">
        <f>IF(Y28=1,Y28*'5b. Proces en blootstelling'!$BU26,0)</f>
        <v>0</v>
      </c>
      <c r="AB28" s="5" t="s">
        <v>252</v>
      </c>
      <c r="AC28" s="5">
        <f t="shared" si="9"/>
        <v>0</v>
      </c>
      <c r="AD28" s="5">
        <f t="shared" si="10"/>
        <v>0</v>
      </c>
      <c r="AE28" s="5">
        <f>IF(AC28=1,AC28*'5b. Proces en blootstelling'!$BU26,0)</f>
        <v>0</v>
      </c>
      <c r="AF28" s="5" t="s">
        <v>252</v>
      </c>
      <c r="AG28" s="5">
        <f t="shared" si="11"/>
        <v>0</v>
      </c>
      <c r="AH28" s="5">
        <f t="shared" si="12"/>
        <v>0</v>
      </c>
      <c r="AI28" s="5">
        <f>IF(AG28=1,AG28*'5b. Proces en blootstelling'!$BU26,0)</f>
        <v>0</v>
      </c>
      <c r="AJ28" s="5" t="s">
        <v>252</v>
      </c>
      <c r="AK28" s="5">
        <f t="shared" si="13"/>
        <v>0</v>
      </c>
      <c r="AL28" s="5">
        <f t="shared" si="14"/>
        <v>0</v>
      </c>
      <c r="AM28" s="5">
        <f>IF(AK28=1,AK28*'5b. Proces en blootstelling'!$BU26,0)</f>
        <v>0</v>
      </c>
      <c r="AN28" s="380" t="s">
        <v>252</v>
      </c>
      <c r="AO28" s="402">
        <f t="shared" si="15"/>
        <v>0</v>
      </c>
      <c r="AP28" s="402">
        <f t="shared" si="16"/>
        <v>0</v>
      </c>
      <c r="AQ28" s="403">
        <f>IF(AO28=1,AO28*'5b. Proces en blootstelling'!$BU26,0)</f>
        <v>0</v>
      </c>
      <c r="AR28" s="59"/>
    </row>
    <row r="29" spans="1:164" s="2" customFormat="1" x14ac:dyDescent="0.2">
      <c r="A29" s="406" t="str">
        <f>'5b. Proces en blootstelling'!A27</f>
        <v>R21</v>
      </c>
      <c r="B29" s="407">
        <f>'5b. Proces en blootstelling'!B27</f>
        <v>0</v>
      </c>
      <c r="C29" s="407">
        <f>'5b. Proces en blootstelling'!D27</f>
        <v>0</v>
      </c>
      <c r="D29" s="381" t="s">
        <v>252</v>
      </c>
      <c r="E29" s="381">
        <f t="shared" si="17"/>
        <v>0</v>
      </c>
      <c r="F29" s="381">
        <f t="shared" si="18"/>
        <v>0</v>
      </c>
      <c r="G29" s="381">
        <f>IF(E29=1,E29*'5b. Proces en blootstelling'!$BU27,0)</f>
        <v>0</v>
      </c>
      <c r="H29" s="381" t="s">
        <v>252</v>
      </c>
      <c r="I29" s="381">
        <f t="shared" si="19"/>
        <v>0</v>
      </c>
      <c r="J29" s="381">
        <f t="shared" si="0"/>
        <v>0</v>
      </c>
      <c r="K29" s="381">
        <f>IF(I29=1,I29*'5b. Proces en blootstelling'!$BU27,0)</f>
        <v>0</v>
      </c>
      <c r="L29" s="381" t="s">
        <v>252</v>
      </c>
      <c r="M29" s="381">
        <f t="shared" si="1"/>
        <v>0</v>
      </c>
      <c r="N29" s="381">
        <f t="shared" si="2"/>
        <v>0</v>
      </c>
      <c r="O29" s="381">
        <f>IF(M29=1,M29*'5b. Proces en blootstelling'!$BU27,0)</f>
        <v>0</v>
      </c>
      <c r="P29" s="381" t="s">
        <v>252</v>
      </c>
      <c r="Q29" s="381">
        <f t="shared" si="3"/>
        <v>0</v>
      </c>
      <c r="R29" s="381">
        <f t="shared" si="4"/>
        <v>0</v>
      </c>
      <c r="S29" s="381">
        <f>IF(Q29=1,Q29*'5b. Proces en blootstelling'!$BU27,0)</f>
        <v>0</v>
      </c>
      <c r="T29" s="381" t="s">
        <v>252</v>
      </c>
      <c r="U29" s="381">
        <f t="shared" si="5"/>
        <v>0</v>
      </c>
      <c r="V29" s="381">
        <f t="shared" si="6"/>
        <v>0</v>
      </c>
      <c r="W29" s="381">
        <f>IF(U29=1,U29*'5b. Proces en blootstelling'!$BU27,0)</f>
        <v>0</v>
      </c>
      <c r="X29" s="381" t="s">
        <v>252</v>
      </c>
      <c r="Y29" s="381">
        <f t="shared" si="7"/>
        <v>0</v>
      </c>
      <c r="Z29" s="381">
        <f t="shared" si="8"/>
        <v>0</v>
      </c>
      <c r="AA29" s="381">
        <f>IF(Y29=1,Y29*'5b. Proces en blootstelling'!$BU27,0)</f>
        <v>0</v>
      </c>
      <c r="AB29" s="381" t="s">
        <v>252</v>
      </c>
      <c r="AC29" s="381">
        <f t="shared" si="9"/>
        <v>0</v>
      </c>
      <c r="AD29" s="381">
        <f t="shared" si="10"/>
        <v>0</v>
      </c>
      <c r="AE29" s="381">
        <f>IF(AC29=1,AC29*'5b. Proces en blootstelling'!$BU27,0)</f>
        <v>0</v>
      </c>
      <c r="AF29" s="381" t="s">
        <v>252</v>
      </c>
      <c r="AG29" s="381">
        <f t="shared" si="11"/>
        <v>0</v>
      </c>
      <c r="AH29" s="381">
        <f t="shared" si="12"/>
        <v>0</v>
      </c>
      <c r="AI29" s="381">
        <f>IF(AG29=1,AG29*'5b. Proces en blootstelling'!$BU27,0)</f>
        <v>0</v>
      </c>
      <c r="AJ29" s="381" t="s">
        <v>252</v>
      </c>
      <c r="AK29" s="381">
        <f t="shared" si="13"/>
        <v>0</v>
      </c>
      <c r="AL29" s="381">
        <f t="shared" si="14"/>
        <v>0</v>
      </c>
      <c r="AM29" s="381">
        <f>IF(AK29=1,AK29*'5b. Proces en blootstelling'!$BU27,0)</f>
        <v>0</v>
      </c>
      <c r="AN29" s="382" t="s">
        <v>252</v>
      </c>
      <c r="AO29" s="402">
        <f t="shared" si="15"/>
        <v>0</v>
      </c>
      <c r="AP29" s="402">
        <f t="shared" si="16"/>
        <v>0</v>
      </c>
      <c r="AQ29" s="403">
        <f>IF(AO29=1,AO29*'5b. Proces en blootstelling'!$BU27,0)</f>
        <v>0</v>
      </c>
      <c r="AR29" s="59"/>
    </row>
    <row r="30" spans="1:164" s="2" customFormat="1" x14ac:dyDescent="0.2">
      <c r="A30" s="408"/>
      <c r="B30" s="409"/>
      <c r="C30" s="409"/>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M30" s="410"/>
      <c r="AN30" s="410"/>
      <c r="AO30" s="402" t="e">
        <f t="shared" si="15"/>
        <v>#N/A</v>
      </c>
      <c r="AP30" s="402">
        <f t="shared" si="16"/>
        <v>0</v>
      </c>
      <c r="AQ30" s="403" t="e">
        <f>IF(AO30=1,AO30*'5b. Proces en blootstelling'!$BU28,0)</f>
        <v>#N/A</v>
      </c>
      <c r="AR30" s="59"/>
    </row>
    <row r="31" spans="1:164" s="294" customFormat="1" ht="24.95" customHeight="1" x14ac:dyDescent="0.3">
      <c r="A31" s="411">
        <f>'5b. Proces en blootstelling'!A29</f>
        <v>2</v>
      </c>
      <c r="B31" s="412" t="str">
        <f>'5b. Proces en blootstelling'!B29</f>
        <v>Reguliere onderhoud en schoonmaak</v>
      </c>
      <c r="C31" s="413"/>
      <c r="D31" s="372"/>
      <c r="E31" s="402"/>
      <c r="F31" s="402">
        <f t="shared" si="18"/>
        <v>0</v>
      </c>
      <c r="G31" s="402"/>
      <c r="H31" s="402"/>
      <c r="I31" s="402"/>
      <c r="J31" s="402">
        <f t="shared" si="0"/>
        <v>0</v>
      </c>
      <c r="K31" s="402"/>
      <c r="L31" s="402"/>
      <c r="M31" s="402"/>
      <c r="N31" s="402">
        <f t="shared" si="2"/>
        <v>0</v>
      </c>
      <c r="O31" s="402"/>
      <c r="P31" s="402"/>
      <c r="Q31" s="402"/>
      <c r="R31" s="402">
        <f t="shared" si="4"/>
        <v>0</v>
      </c>
      <c r="S31" s="402"/>
      <c r="T31" s="402"/>
      <c r="U31" s="402"/>
      <c r="V31" s="402">
        <f t="shared" si="6"/>
        <v>0</v>
      </c>
      <c r="W31" s="402"/>
      <c r="X31" s="402"/>
      <c r="Y31" s="402"/>
      <c r="Z31" s="402">
        <f t="shared" si="8"/>
        <v>0</v>
      </c>
      <c r="AA31" s="402"/>
      <c r="AB31" s="402"/>
      <c r="AC31" s="402"/>
      <c r="AD31" s="402">
        <f t="shared" si="10"/>
        <v>0</v>
      </c>
      <c r="AE31" s="402"/>
      <c r="AF31" s="402"/>
      <c r="AG31" s="402"/>
      <c r="AH31" s="402">
        <f t="shared" si="12"/>
        <v>0</v>
      </c>
      <c r="AI31" s="402"/>
      <c r="AJ31" s="402"/>
      <c r="AK31" s="402"/>
      <c r="AL31" s="402">
        <f t="shared" si="14"/>
        <v>0</v>
      </c>
      <c r="AM31" s="402"/>
      <c r="AN31" s="402"/>
      <c r="AO31" s="402"/>
      <c r="AP31" s="402">
        <f t="shared" si="16"/>
        <v>0</v>
      </c>
      <c r="AQ31" s="403"/>
      <c r="AR31" s="377"/>
      <c r="AS31" s="371"/>
      <c r="AT31" s="371"/>
      <c r="AU31" s="371"/>
      <c r="AV31" s="371"/>
      <c r="AW31" s="371"/>
      <c r="AX31" s="371"/>
      <c r="AY31" s="371"/>
      <c r="AZ31" s="371"/>
      <c r="BA31" s="371"/>
      <c r="BB31" s="371"/>
      <c r="BC31" s="371"/>
      <c r="BD31" s="371"/>
      <c r="BE31" s="371"/>
      <c r="BF31" s="371"/>
      <c r="BG31" s="371"/>
      <c r="BH31" s="371"/>
      <c r="BI31" s="371"/>
      <c r="BJ31" s="371"/>
      <c r="BK31" s="371"/>
      <c r="BL31" s="371"/>
      <c r="BM31" s="371"/>
      <c r="BN31" s="371"/>
      <c r="BO31" s="371"/>
      <c r="BP31" s="371"/>
      <c r="BQ31" s="371"/>
      <c r="BR31" s="371"/>
      <c r="BS31" s="371"/>
    </row>
    <row r="32" spans="1:164" s="2" customFormat="1" x14ac:dyDescent="0.2">
      <c r="A32" s="400" t="str">
        <f>'5b. Proces en blootstelling'!A30</f>
        <v>O1</v>
      </c>
      <c r="B32" s="401">
        <f>'5b. Proces en blootstelling'!B30</f>
        <v>0</v>
      </c>
      <c r="C32" s="401">
        <f>'5b. Proces en blootstelling'!D30</f>
        <v>0</v>
      </c>
      <c r="D32" s="378" t="s">
        <v>252</v>
      </c>
      <c r="E32" s="378">
        <f t="shared" si="17"/>
        <v>0</v>
      </c>
      <c r="F32" s="378">
        <f t="shared" si="18"/>
        <v>0</v>
      </c>
      <c r="G32" s="378">
        <f>IF(E32=1,E32*'5b. Proces en blootstelling'!$BU30,0)</f>
        <v>0</v>
      </c>
      <c r="H32" s="378" t="s">
        <v>252</v>
      </c>
      <c r="I32" s="378">
        <f t="shared" si="19"/>
        <v>0</v>
      </c>
      <c r="J32" s="378">
        <f t="shared" si="0"/>
        <v>0</v>
      </c>
      <c r="K32" s="378">
        <f>IF(I32=1,I32*'5b. Proces en blootstelling'!$BU30,0)</f>
        <v>0</v>
      </c>
      <c r="L32" s="378" t="s">
        <v>252</v>
      </c>
      <c r="M32" s="378">
        <f t="shared" si="1"/>
        <v>0</v>
      </c>
      <c r="N32" s="378">
        <f t="shared" si="2"/>
        <v>0</v>
      </c>
      <c r="O32" s="378">
        <f>IF(M32=1,M32*'5b. Proces en blootstelling'!$BU30,0)</f>
        <v>0</v>
      </c>
      <c r="P32" s="378" t="s">
        <v>252</v>
      </c>
      <c r="Q32" s="378">
        <f t="shared" si="3"/>
        <v>0</v>
      </c>
      <c r="R32" s="378">
        <f t="shared" si="4"/>
        <v>0</v>
      </c>
      <c r="S32" s="378">
        <f>IF(Q32=1,Q32*'5b. Proces en blootstelling'!$BU30,0)</f>
        <v>0</v>
      </c>
      <c r="T32" s="378" t="s">
        <v>252</v>
      </c>
      <c r="U32" s="378">
        <f t="shared" si="5"/>
        <v>0</v>
      </c>
      <c r="V32" s="378">
        <f t="shared" si="6"/>
        <v>0</v>
      </c>
      <c r="W32" s="378">
        <f>IF(U32=1,U32*'5b. Proces en blootstelling'!$BU30,0)</f>
        <v>0</v>
      </c>
      <c r="X32" s="378" t="s">
        <v>252</v>
      </c>
      <c r="Y32" s="378">
        <f t="shared" si="7"/>
        <v>0</v>
      </c>
      <c r="Z32" s="378">
        <f t="shared" si="8"/>
        <v>0</v>
      </c>
      <c r="AA32" s="378">
        <f>IF(Y32=1,Y32*'5b. Proces en blootstelling'!$BU30,0)</f>
        <v>0</v>
      </c>
      <c r="AB32" s="378" t="s">
        <v>252</v>
      </c>
      <c r="AC32" s="378">
        <f t="shared" si="9"/>
        <v>0</v>
      </c>
      <c r="AD32" s="378">
        <f t="shared" si="10"/>
        <v>0</v>
      </c>
      <c r="AE32" s="378">
        <f>IF(AC32=1,AC32*'5b. Proces en blootstelling'!$BU30,0)</f>
        <v>0</v>
      </c>
      <c r="AF32" s="378" t="s">
        <v>252</v>
      </c>
      <c r="AG32" s="378">
        <f t="shared" si="11"/>
        <v>0</v>
      </c>
      <c r="AH32" s="378">
        <f t="shared" si="12"/>
        <v>0</v>
      </c>
      <c r="AI32" s="378">
        <f>IF(AG32=1,AG32*'5b. Proces en blootstelling'!$BU30,0)</f>
        <v>0</v>
      </c>
      <c r="AJ32" s="378" t="s">
        <v>252</v>
      </c>
      <c r="AK32" s="378">
        <f t="shared" si="13"/>
        <v>0</v>
      </c>
      <c r="AL32" s="378">
        <f t="shared" si="14"/>
        <v>0</v>
      </c>
      <c r="AM32" s="378">
        <f>IF(AK32=1,AK32*'5b. Proces en blootstelling'!$BU30,0)</f>
        <v>0</v>
      </c>
      <c r="AN32" s="379" t="s">
        <v>252</v>
      </c>
      <c r="AO32" s="402">
        <f t="shared" si="15"/>
        <v>0</v>
      </c>
      <c r="AP32" s="402">
        <f t="shared" si="16"/>
        <v>0</v>
      </c>
      <c r="AQ32" s="403">
        <f>IF(AO32=1,AO32*'5b. Proces en blootstelling'!$BU30,0)</f>
        <v>0</v>
      </c>
      <c r="AR32" s="59"/>
    </row>
    <row r="33" spans="1:44" s="2" customFormat="1" x14ac:dyDescent="0.2">
      <c r="A33" s="78" t="str">
        <f>'5b. Proces en blootstelling'!A31</f>
        <v>O2</v>
      </c>
      <c r="B33" s="404">
        <f>'5b. Proces en blootstelling'!B31</f>
        <v>0</v>
      </c>
      <c r="C33" s="404">
        <f>'5b. Proces en blootstelling'!D31</f>
        <v>0</v>
      </c>
      <c r="D33" s="5" t="s">
        <v>252</v>
      </c>
      <c r="E33" s="5">
        <f t="shared" si="17"/>
        <v>0</v>
      </c>
      <c r="F33" s="5">
        <f t="shared" si="18"/>
        <v>0</v>
      </c>
      <c r="G33" s="5">
        <f>IF(E33=1,E33*'5b. Proces en blootstelling'!$BU31,0)</f>
        <v>0</v>
      </c>
      <c r="H33" s="5" t="s">
        <v>252</v>
      </c>
      <c r="I33" s="5">
        <f t="shared" si="19"/>
        <v>0</v>
      </c>
      <c r="J33" s="5">
        <f t="shared" si="0"/>
        <v>0</v>
      </c>
      <c r="K33" s="5">
        <f>IF(I33=1,I33*'5b. Proces en blootstelling'!$BU31,0)</f>
        <v>0</v>
      </c>
      <c r="L33" s="5" t="s">
        <v>252</v>
      </c>
      <c r="M33" s="5">
        <f t="shared" si="1"/>
        <v>0</v>
      </c>
      <c r="N33" s="5">
        <f t="shared" si="2"/>
        <v>0</v>
      </c>
      <c r="O33" s="5">
        <f>IF(M33=1,M33*'5b. Proces en blootstelling'!$BU31,0)</f>
        <v>0</v>
      </c>
      <c r="P33" s="5" t="s">
        <v>252</v>
      </c>
      <c r="Q33" s="5">
        <f t="shared" si="3"/>
        <v>0</v>
      </c>
      <c r="R33" s="5">
        <f t="shared" si="4"/>
        <v>0</v>
      </c>
      <c r="S33" s="5">
        <f>IF(Q33=1,Q33*'5b. Proces en blootstelling'!$BU31,0)</f>
        <v>0</v>
      </c>
      <c r="T33" s="5" t="s">
        <v>252</v>
      </c>
      <c r="U33" s="5">
        <f t="shared" si="5"/>
        <v>0</v>
      </c>
      <c r="V33" s="5">
        <f t="shared" si="6"/>
        <v>0</v>
      </c>
      <c r="W33" s="5">
        <f>IF(U33=1,U33*'5b. Proces en blootstelling'!$BU31,0)</f>
        <v>0</v>
      </c>
      <c r="X33" s="5" t="s">
        <v>252</v>
      </c>
      <c r="Y33" s="5">
        <f t="shared" si="7"/>
        <v>0</v>
      </c>
      <c r="Z33" s="5">
        <f t="shared" si="8"/>
        <v>0</v>
      </c>
      <c r="AA33" s="5">
        <f>IF(Y33=1,Y33*'5b. Proces en blootstelling'!$BU31,0)</f>
        <v>0</v>
      </c>
      <c r="AB33" s="5" t="s">
        <v>252</v>
      </c>
      <c r="AC33" s="5">
        <f t="shared" si="9"/>
        <v>0</v>
      </c>
      <c r="AD33" s="5">
        <f t="shared" si="10"/>
        <v>0</v>
      </c>
      <c r="AE33" s="5">
        <f>IF(AC33=1,AC33*'5b. Proces en blootstelling'!$BU31,0)</f>
        <v>0</v>
      </c>
      <c r="AF33" s="5" t="s">
        <v>252</v>
      </c>
      <c r="AG33" s="5">
        <f t="shared" si="11"/>
        <v>0</v>
      </c>
      <c r="AH33" s="5">
        <f t="shared" si="12"/>
        <v>0</v>
      </c>
      <c r="AI33" s="5">
        <f>IF(AG33=1,AG33*'5b. Proces en blootstelling'!$BU31,0)</f>
        <v>0</v>
      </c>
      <c r="AJ33" s="5" t="s">
        <v>252</v>
      </c>
      <c r="AK33" s="5">
        <f t="shared" si="13"/>
        <v>0</v>
      </c>
      <c r="AL33" s="5">
        <f t="shared" si="14"/>
        <v>0</v>
      </c>
      <c r="AM33" s="5">
        <f>IF(AK33=1,AK33*'5b. Proces en blootstelling'!$BU31,0)</f>
        <v>0</v>
      </c>
      <c r="AN33" s="380" t="s">
        <v>252</v>
      </c>
      <c r="AO33" s="402">
        <f t="shared" si="15"/>
        <v>0</v>
      </c>
      <c r="AP33" s="402">
        <f t="shared" si="16"/>
        <v>0</v>
      </c>
      <c r="AQ33" s="403">
        <f>IF(AO33=1,AO33*'5b. Proces en blootstelling'!$BU31,0)</f>
        <v>0</v>
      </c>
      <c r="AR33" s="59"/>
    </row>
    <row r="34" spans="1:44" s="2" customFormat="1" x14ac:dyDescent="0.2">
      <c r="A34" s="78" t="str">
        <f>'5b. Proces en blootstelling'!A32</f>
        <v>O3</v>
      </c>
      <c r="B34" s="404">
        <f>'5b. Proces en blootstelling'!B32</f>
        <v>0</v>
      </c>
      <c r="C34" s="404">
        <f>'5b. Proces en blootstelling'!D32</f>
        <v>0</v>
      </c>
      <c r="D34" s="5" t="s">
        <v>252</v>
      </c>
      <c r="E34" s="5">
        <f t="shared" si="17"/>
        <v>0</v>
      </c>
      <c r="F34" s="5">
        <f t="shared" si="18"/>
        <v>0</v>
      </c>
      <c r="G34" s="5">
        <f>IF(E34=1,E34*'5b. Proces en blootstelling'!$BU32,0)</f>
        <v>0</v>
      </c>
      <c r="H34" s="5" t="s">
        <v>252</v>
      </c>
      <c r="I34" s="5">
        <f t="shared" si="19"/>
        <v>0</v>
      </c>
      <c r="J34" s="5">
        <f t="shared" si="0"/>
        <v>0</v>
      </c>
      <c r="K34" s="5">
        <f>IF(I34=1,I34*'5b. Proces en blootstelling'!$BU32,0)</f>
        <v>0</v>
      </c>
      <c r="L34" s="5" t="s">
        <v>252</v>
      </c>
      <c r="M34" s="5">
        <f t="shared" si="1"/>
        <v>0</v>
      </c>
      <c r="N34" s="5">
        <f t="shared" si="2"/>
        <v>0</v>
      </c>
      <c r="O34" s="5">
        <f>IF(M34=1,M34*'5b. Proces en blootstelling'!$BU32,0)</f>
        <v>0</v>
      </c>
      <c r="P34" s="5" t="s">
        <v>252</v>
      </c>
      <c r="Q34" s="5">
        <f t="shared" si="3"/>
        <v>0</v>
      </c>
      <c r="R34" s="5">
        <f t="shared" si="4"/>
        <v>0</v>
      </c>
      <c r="S34" s="5">
        <f>IF(Q34=1,Q34*'5b. Proces en blootstelling'!$BU32,0)</f>
        <v>0</v>
      </c>
      <c r="T34" s="5" t="s">
        <v>252</v>
      </c>
      <c r="U34" s="5">
        <f t="shared" si="5"/>
        <v>0</v>
      </c>
      <c r="V34" s="5">
        <f t="shared" si="6"/>
        <v>0</v>
      </c>
      <c r="W34" s="5">
        <f>IF(U34=1,U34*'5b. Proces en blootstelling'!$BU32,0)</f>
        <v>0</v>
      </c>
      <c r="X34" s="5" t="s">
        <v>252</v>
      </c>
      <c r="Y34" s="5">
        <f t="shared" si="7"/>
        <v>0</v>
      </c>
      <c r="Z34" s="5">
        <f t="shared" si="8"/>
        <v>0</v>
      </c>
      <c r="AA34" s="5">
        <f>IF(Y34=1,Y34*'5b. Proces en blootstelling'!$BU32,0)</f>
        <v>0</v>
      </c>
      <c r="AB34" s="5" t="s">
        <v>252</v>
      </c>
      <c r="AC34" s="5">
        <f t="shared" si="9"/>
        <v>0</v>
      </c>
      <c r="AD34" s="5">
        <f t="shared" si="10"/>
        <v>0</v>
      </c>
      <c r="AE34" s="5">
        <f>IF(AC34=1,AC34*'5b. Proces en blootstelling'!$BU32,0)</f>
        <v>0</v>
      </c>
      <c r="AF34" s="5" t="s">
        <v>252</v>
      </c>
      <c r="AG34" s="5">
        <f t="shared" si="11"/>
        <v>0</v>
      </c>
      <c r="AH34" s="5">
        <f t="shared" si="12"/>
        <v>0</v>
      </c>
      <c r="AI34" s="5">
        <f>IF(AG34=1,AG34*'5b. Proces en blootstelling'!$BU32,0)</f>
        <v>0</v>
      </c>
      <c r="AJ34" s="5" t="s">
        <v>252</v>
      </c>
      <c r="AK34" s="5">
        <f t="shared" si="13"/>
        <v>0</v>
      </c>
      <c r="AL34" s="5">
        <f t="shared" si="14"/>
        <v>0</v>
      </c>
      <c r="AM34" s="5">
        <f>IF(AK34=1,AK34*'5b. Proces en blootstelling'!$BU32,0)</f>
        <v>0</v>
      </c>
      <c r="AN34" s="380" t="s">
        <v>252</v>
      </c>
      <c r="AO34" s="402">
        <f t="shared" si="15"/>
        <v>0</v>
      </c>
      <c r="AP34" s="402">
        <f t="shared" si="16"/>
        <v>0</v>
      </c>
      <c r="AQ34" s="403">
        <f>IF(AO34=1,AO34*'5b. Proces en blootstelling'!$BU32,0)</f>
        <v>0</v>
      </c>
      <c r="AR34" s="59"/>
    </row>
    <row r="35" spans="1:44" s="2" customFormat="1" x14ac:dyDescent="0.2">
      <c r="A35" s="78" t="str">
        <f>'5b. Proces en blootstelling'!A33</f>
        <v>O4</v>
      </c>
      <c r="B35" s="404">
        <f>'5b. Proces en blootstelling'!B33</f>
        <v>0</v>
      </c>
      <c r="C35" s="404">
        <f>'5b. Proces en blootstelling'!D33</f>
        <v>0</v>
      </c>
      <c r="D35" s="5" t="s">
        <v>252</v>
      </c>
      <c r="E35" s="5">
        <f t="shared" si="17"/>
        <v>0</v>
      </c>
      <c r="F35" s="5">
        <f t="shared" si="18"/>
        <v>0</v>
      </c>
      <c r="G35" s="5">
        <f>IF(E35=1,E35*'5b. Proces en blootstelling'!$BU33,0)</f>
        <v>0</v>
      </c>
      <c r="H35" s="5" t="s">
        <v>252</v>
      </c>
      <c r="I35" s="5">
        <f t="shared" si="19"/>
        <v>0</v>
      </c>
      <c r="J35" s="5">
        <f t="shared" si="0"/>
        <v>0</v>
      </c>
      <c r="K35" s="5">
        <f>IF(I35=1,I35*'5b. Proces en blootstelling'!$BU33,0)</f>
        <v>0</v>
      </c>
      <c r="L35" s="5" t="s">
        <v>252</v>
      </c>
      <c r="M35" s="5">
        <f t="shared" si="1"/>
        <v>0</v>
      </c>
      <c r="N35" s="5">
        <f t="shared" si="2"/>
        <v>0</v>
      </c>
      <c r="O35" s="5">
        <f>IF(M35=1,M35*'5b. Proces en blootstelling'!$BU33,0)</f>
        <v>0</v>
      </c>
      <c r="P35" s="5" t="s">
        <v>252</v>
      </c>
      <c r="Q35" s="5">
        <f t="shared" si="3"/>
        <v>0</v>
      </c>
      <c r="R35" s="5">
        <f t="shared" si="4"/>
        <v>0</v>
      </c>
      <c r="S35" s="5">
        <f>IF(Q35=1,Q35*'5b. Proces en blootstelling'!$BU33,0)</f>
        <v>0</v>
      </c>
      <c r="T35" s="5" t="s">
        <v>252</v>
      </c>
      <c r="U35" s="5">
        <f t="shared" si="5"/>
        <v>0</v>
      </c>
      <c r="V35" s="5">
        <f t="shared" si="6"/>
        <v>0</v>
      </c>
      <c r="W35" s="5">
        <f>IF(U35=1,U35*'5b. Proces en blootstelling'!$BU33,0)</f>
        <v>0</v>
      </c>
      <c r="X35" s="5" t="s">
        <v>252</v>
      </c>
      <c r="Y35" s="5">
        <f t="shared" si="7"/>
        <v>0</v>
      </c>
      <c r="Z35" s="5">
        <f t="shared" si="8"/>
        <v>0</v>
      </c>
      <c r="AA35" s="5">
        <f>IF(Y35=1,Y35*'5b. Proces en blootstelling'!$BU33,0)</f>
        <v>0</v>
      </c>
      <c r="AB35" s="5" t="s">
        <v>252</v>
      </c>
      <c r="AC35" s="5">
        <f t="shared" si="9"/>
        <v>0</v>
      </c>
      <c r="AD35" s="5">
        <f t="shared" si="10"/>
        <v>0</v>
      </c>
      <c r="AE35" s="5">
        <f>IF(AC35=1,AC35*'5b. Proces en blootstelling'!$BU33,0)</f>
        <v>0</v>
      </c>
      <c r="AF35" s="5" t="s">
        <v>252</v>
      </c>
      <c r="AG35" s="5">
        <f t="shared" si="11"/>
        <v>0</v>
      </c>
      <c r="AH35" s="5">
        <f t="shared" si="12"/>
        <v>0</v>
      </c>
      <c r="AI35" s="5">
        <f>IF(AG35=1,AG35*'5b. Proces en blootstelling'!$BU33,0)</f>
        <v>0</v>
      </c>
      <c r="AJ35" s="5" t="s">
        <v>252</v>
      </c>
      <c r="AK35" s="5">
        <f t="shared" si="13"/>
        <v>0</v>
      </c>
      <c r="AL35" s="5">
        <f t="shared" si="14"/>
        <v>0</v>
      </c>
      <c r="AM35" s="5">
        <f>IF(AK35=1,AK35*'5b. Proces en blootstelling'!$BU33,0)</f>
        <v>0</v>
      </c>
      <c r="AN35" s="380" t="s">
        <v>252</v>
      </c>
      <c r="AO35" s="402">
        <f t="shared" si="15"/>
        <v>0</v>
      </c>
      <c r="AP35" s="402">
        <f t="shared" si="16"/>
        <v>0</v>
      </c>
      <c r="AQ35" s="403">
        <f>IF(AO35=1,AO35*'5b. Proces en blootstelling'!$BU33,0)</f>
        <v>0</v>
      </c>
      <c r="AR35" s="59"/>
    </row>
    <row r="36" spans="1:44" s="2" customFormat="1" x14ac:dyDescent="0.2">
      <c r="A36" s="78" t="str">
        <f>'5b. Proces en blootstelling'!A34</f>
        <v>O5</v>
      </c>
      <c r="B36" s="404">
        <f>'5b. Proces en blootstelling'!B34</f>
        <v>0</v>
      </c>
      <c r="C36" s="404">
        <f>'5b. Proces en blootstelling'!D34</f>
        <v>0</v>
      </c>
      <c r="D36" s="5" t="s">
        <v>252</v>
      </c>
      <c r="E36" s="5">
        <f t="shared" si="17"/>
        <v>0</v>
      </c>
      <c r="F36" s="5">
        <f t="shared" si="18"/>
        <v>0</v>
      </c>
      <c r="G36" s="5">
        <f>IF(E36=1,E36*'5b. Proces en blootstelling'!$BU34,0)</f>
        <v>0</v>
      </c>
      <c r="H36" s="5" t="s">
        <v>252</v>
      </c>
      <c r="I36" s="5">
        <f t="shared" si="19"/>
        <v>0</v>
      </c>
      <c r="J36" s="5">
        <f t="shared" si="0"/>
        <v>0</v>
      </c>
      <c r="K36" s="5">
        <f>IF(I36=1,I36*'5b. Proces en blootstelling'!$BU34,0)</f>
        <v>0</v>
      </c>
      <c r="L36" s="5" t="s">
        <v>252</v>
      </c>
      <c r="M36" s="5">
        <f t="shared" si="1"/>
        <v>0</v>
      </c>
      <c r="N36" s="5">
        <f t="shared" si="2"/>
        <v>0</v>
      </c>
      <c r="O36" s="5">
        <f>IF(M36=1,M36*'5b. Proces en blootstelling'!$BU34,0)</f>
        <v>0</v>
      </c>
      <c r="P36" s="5" t="s">
        <v>252</v>
      </c>
      <c r="Q36" s="5">
        <f t="shared" si="3"/>
        <v>0</v>
      </c>
      <c r="R36" s="5">
        <f t="shared" si="4"/>
        <v>0</v>
      </c>
      <c r="S36" s="5">
        <f>IF(Q36=1,Q36*'5b. Proces en blootstelling'!$BU34,0)</f>
        <v>0</v>
      </c>
      <c r="T36" s="5" t="s">
        <v>252</v>
      </c>
      <c r="U36" s="5">
        <f t="shared" si="5"/>
        <v>0</v>
      </c>
      <c r="V36" s="5">
        <f t="shared" si="6"/>
        <v>0</v>
      </c>
      <c r="W36" s="5">
        <f>IF(U36=1,U36*'5b. Proces en blootstelling'!$BU34,0)</f>
        <v>0</v>
      </c>
      <c r="X36" s="5" t="s">
        <v>252</v>
      </c>
      <c r="Y36" s="5">
        <f t="shared" si="7"/>
        <v>0</v>
      </c>
      <c r="Z36" s="5">
        <f t="shared" si="8"/>
        <v>0</v>
      </c>
      <c r="AA36" s="5">
        <f>IF(Y36=1,Y36*'5b. Proces en blootstelling'!$BU34,0)</f>
        <v>0</v>
      </c>
      <c r="AB36" s="5" t="s">
        <v>252</v>
      </c>
      <c r="AC36" s="5">
        <f t="shared" si="9"/>
        <v>0</v>
      </c>
      <c r="AD36" s="5">
        <f t="shared" si="10"/>
        <v>0</v>
      </c>
      <c r="AE36" s="5">
        <f>IF(AC36=1,AC36*'5b. Proces en blootstelling'!$BU34,0)</f>
        <v>0</v>
      </c>
      <c r="AF36" s="5" t="s">
        <v>252</v>
      </c>
      <c r="AG36" s="5">
        <f t="shared" si="11"/>
        <v>0</v>
      </c>
      <c r="AH36" s="5">
        <f t="shared" si="12"/>
        <v>0</v>
      </c>
      <c r="AI36" s="5">
        <f>IF(AG36=1,AG36*'5b. Proces en blootstelling'!$BU34,0)</f>
        <v>0</v>
      </c>
      <c r="AJ36" s="5" t="s">
        <v>252</v>
      </c>
      <c r="AK36" s="5">
        <f t="shared" si="13"/>
        <v>0</v>
      </c>
      <c r="AL36" s="5">
        <f t="shared" si="14"/>
        <v>0</v>
      </c>
      <c r="AM36" s="5">
        <f>IF(AK36=1,AK36*'5b. Proces en blootstelling'!$BU34,0)</f>
        <v>0</v>
      </c>
      <c r="AN36" s="380" t="s">
        <v>252</v>
      </c>
      <c r="AO36" s="402">
        <f t="shared" si="15"/>
        <v>0</v>
      </c>
      <c r="AP36" s="402">
        <f t="shared" si="16"/>
        <v>0</v>
      </c>
      <c r="AQ36" s="403">
        <f>IF(AO36=1,AO36*'5b. Proces en blootstelling'!$BU34,0)</f>
        <v>0</v>
      </c>
      <c r="AR36" s="59"/>
    </row>
    <row r="37" spans="1:44" s="2" customFormat="1" x14ac:dyDescent="0.2">
      <c r="A37" s="78" t="str">
        <f>'5b. Proces en blootstelling'!A35</f>
        <v>O6</v>
      </c>
      <c r="B37" s="404">
        <f>'5b. Proces en blootstelling'!B35</f>
        <v>0</v>
      </c>
      <c r="C37" s="404">
        <f>'5b. Proces en blootstelling'!D35</f>
        <v>0</v>
      </c>
      <c r="D37" s="5" t="s">
        <v>252</v>
      </c>
      <c r="E37" s="5">
        <f t="shared" si="17"/>
        <v>0</v>
      </c>
      <c r="F37" s="5">
        <f t="shared" si="18"/>
        <v>0</v>
      </c>
      <c r="G37" s="5">
        <f>IF(E37=1,E37*'5b. Proces en blootstelling'!$BU35,0)</f>
        <v>0</v>
      </c>
      <c r="H37" s="5" t="s">
        <v>252</v>
      </c>
      <c r="I37" s="5">
        <f t="shared" si="19"/>
        <v>0</v>
      </c>
      <c r="J37" s="5">
        <f t="shared" si="0"/>
        <v>0</v>
      </c>
      <c r="K37" s="5">
        <f>IF(I37=1,I37*'5b. Proces en blootstelling'!$BU35,0)</f>
        <v>0</v>
      </c>
      <c r="L37" s="5" t="s">
        <v>252</v>
      </c>
      <c r="M37" s="5">
        <f t="shared" si="1"/>
        <v>0</v>
      </c>
      <c r="N37" s="5">
        <f t="shared" si="2"/>
        <v>0</v>
      </c>
      <c r="O37" s="5">
        <f>IF(M37=1,M37*'5b. Proces en blootstelling'!$BU35,0)</f>
        <v>0</v>
      </c>
      <c r="P37" s="5" t="s">
        <v>252</v>
      </c>
      <c r="Q37" s="5">
        <f t="shared" si="3"/>
        <v>0</v>
      </c>
      <c r="R37" s="5">
        <f t="shared" si="4"/>
        <v>0</v>
      </c>
      <c r="S37" s="5">
        <f>IF(Q37=1,Q37*'5b. Proces en blootstelling'!$BU35,0)</f>
        <v>0</v>
      </c>
      <c r="T37" s="5" t="s">
        <v>252</v>
      </c>
      <c r="U37" s="5">
        <f t="shared" si="5"/>
        <v>0</v>
      </c>
      <c r="V37" s="5">
        <f t="shared" si="6"/>
        <v>0</v>
      </c>
      <c r="W37" s="5">
        <f>IF(U37=1,U37*'5b. Proces en blootstelling'!$BU35,0)</f>
        <v>0</v>
      </c>
      <c r="X37" s="5" t="s">
        <v>252</v>
      </c>
      <c r="Y37" s="5">
        <f t="shared" si="7"/>
        <v>0</v>
      </c>
      <c r="Z37" s="5">
        <f t="shared" si="8"/>
        <v>0</v>
      </c>
      <c r="AA37" s="5">
        <f>IF(Y37=1,Y37*'5b. Proces en blootstelling'!$BU35,0)</f>
        <v>0</v>
      </c>
      <c r="AB37" s="5" t="s">
        <v>252</v>
      </c>
      <c r="AC37" s="5">
        <f t="shared" si="9"/>
        <v>0</v>
      </c>
      <c r="AD37" s="5">
        <f t="shared" si="10"/>
        <v>0</v>
      </c>
      <c r="AE37" s="5">
        <f>IF(AC37=1,AC37*'5b. Proces en blootstelling'!$BU35,0)</f>
        <v>0</v>
      </c>
      <c r="AF37" s="5" t="s">
        <v>252</v>
      </c>
      <c r="AG37" s="5">
        <f t="shared" si="11"/>
        <v>0</v>
      </c>
      <c r="AH37" s="5">
        <f t="shared" si="12"/>
        <v>0</v>
      </c>
      <c r="AI37" s="5">
        <f>IF(AG37=1,AG37*'5b. Proces en blootstelling'!$BU35,0)</f>
        <v>0</v>
      </c>
      <c r="AJ37" s="5" t="s">
        <v>252</v>
      </c>
      <c r="AK37" s="5">
        <f t="shared" si="13"/>
        <v>0</v>
      </c>
      <c r="AL37" s="5">
        <f t="shared" si="14"/>
        <v>0</v>
      </c>
      <c r="AM37" s="5">
        <f>IF(AK37=1,AK37*'5b. Proces en blootstelling'!$BU35,0)</f>
        <v>0</v>
      </c>
      <c r="AN37" s="380" t="s">
        <v>252</v>
      </c>
      <c r="AO37" s="402">
        <f t="shared" si="15"/>
        <v>0</v>
      </c>
      <c r="AP37" s="402">
        <f t="shared" si="16"/>
        <v>0</v>
      </c>
      <c r="AQ37" s="403">
        <f>IF(AO37=1,AO37*'5b. Proces en blootstelling'!$BU35,0)</f>
        <v>0</v>
      </c>
      <c r="AR37" s="59"/>
    </row>
    <row r="38" spans="1:44" s="2" customFormat="1" x14ac:dyDescent="0.2">
      <c r="A38" s="78" t="str">
        <f>'5b. Proces en blootstelling'!A36</f>
        <v>O7</v>
      </c>
      <c r="B38" s="404">
        <f>'5b. Proces en blootstelling'!B36</f>
        <v>0</v>
      </c>
      <c r="C38" s="404">
        <f>'5b. Proces en blootstelling'!D36</f>
        <v>0</v>
      </c>
      <c r="D38" s="5" t="s">
        <v>252</v>
      </c>
      <c r="E38" s="5">
        <f t="shared" si="17"/>
        <v>0</v>
      </c>
      <c r="F38" s="5">
        <f t="shared" si="18"/>
        <v>0</v>
      </c>
      <c r="G38" s="5">
        <f>IF(E38=1,E38*'5b. Proces en blootstelling'!$BU36,0)</f>
        <v>0</v>
      </c>
      <c r="H38" s="5" t="s">
        <v>252</v>
      </c>
      <c r="I38" s="5">
        <f t="shared" si="19"/>
        <v>0</v>
      </c>
      <c r="J38" s="5">
        <f t="shared" si="0"/>
        <v>0</v>
      </c>
      <c r="K38" s="5">
        <f>IF(I38=1,I38*'5b. Proces en blootstelling'!$BU36,0)</f>
        <v>0</v>
      </c>
      <c r="L38" s="5" t="s">
        <v>252</v>
      </c>
      <c r="M38" s="5">
        <f t="shared" si="1"/>
        <v>0</v>
      </c>
      <c r="N38" s="5">
        <f t="shared" si="2"/>
        <v>0</v>
      </c>
      <c r="O38" s="5">
        <f>IF(M38=1,M38*'5b. Proces en blootstelling'!$BU36,0)</f>
        <v>0</v>
      </c>
      <c r="P38" s="5" t="s">
        <v>252</v>
      </c>
      <c r="Q38" s="5">
        <f t="shared" si="3"/>
        <v>0</v>
      </c>
      <c r="R38" s="5">
        <f t="shared" si="4"/>
        <v>0</v>
      </c>
      <c r="S38" s="5">
        <f>IF(Q38=1,Q38*'5b. Proces en blootstelling'!$BU36,0)</f>
        <v>0</v>
      </c>
      <c r="T38" s="5" t="s">
        <v>252</v>
      </c>
      <c r="U38" s="5">
        <f t="shared" si="5"/>
        <v>0</v>
      </c>
      <c r="V38" s="5">
        <f t="shared" si="6"/>
        <v>0</v>
      </c>
      <c r="W38" s="5">
        <f>IF(U38=1,U38*'5b. Proces en blootstelling'!$BU36,0)</f>
        <v>0</v>
      </c>
      <c r="X38" s="5" t="s">
        <v>252</v>
      </c>
      <c r="Y38" s="5">
        <f t="shared" si="7"/>
        <v>0</v>
      </c>
      <c r="Z38" s="5">
        <f t="shared" si="8"/>
        <v>0</v>
      </c>
      <c r="AA38" s="5">
        <f>IF(Y38=1,Y38*'5b. Proces en blootstelling'!$BU36,0)</f>
        <v>0</v>
      </c>
      <c r="AB38" s="5" t="s">
        <v>252</v>
      </c>
      <c r="AC38" s="5">
        <f t="shared" si="9"/>
        <v>0</v>
      </c>
      <c r="AD38" s="5">
        <f t="shared" si="10"/>
        <v>0</v>
      </c>
      <c r="AE38" s="5">
        <f>IF(AC38=1,AC38*'5b. Proces en blootstelling'!$BU36,0)</f>
        <v>0</v>
      </c>
      <c r="AF38" s="5" t="s">
        <v>252</v>
      </c>
      <c r="AG38" s="5">
        <f t="shared" si="11"/>
        <v>0</v>
      </c>
      <c r="AH38" s="5">
        <f t="shared" si="12"/>
        <v>0</v>
      </c>
      <c r="AI38" s="5">
        <f>IF(AG38=1,AG38*'5b. Proces en blootstelling'!$BU36,0)</f>
        <v>0</v>
      </c>
      <c r="AJ38" s="5" t="s">
        <v>252</v>
      </c>
      <c r="AK38" s="5">
        <f t="shared" si="13"/>
        <v>0</v>
      </c>
      <c r="AL38" s="5">
        <f t="shared" si="14"/>
        <v>0</v>
      </c>
      <c r="AM38" s="5">
        <f>IF(AK38=1,AK38*'5b. Proces en blootstelling'!$BU36,0)</f>
        <v>0</v>
      </c>
      <c r="AN38" s="380" t="s">
        <v>252</v>
      </c>
      <c r="AO38" s="402">
        <f t="shared" si="15"/>
        <v>0</v>
      </c>
      <c r="AP38" s="402">
        <f t="shared" si="16"/>
        <v>0</v>
      </c>
      <c r="AQ38" s="403">
        <f>IF(AO38=1,AO38*'5b. Proces en blootstelling'!$BU36,0)</f>
        <v>0</v>
      </c>
      <c r="AR38" s="59"/>
    </row>
    <row r="39" spans="1:44" s="2" customFormat="1" x14ac:dyDescent="0.2">
      <c r="A39" s="78" t="str">
        <f>'5b. Proces en blootstelling'!A37</f>
        <v>O8</v>
      </c>
      <c r="B39" s="404">
        <f>'5b. Proces en blootstelling'!B37</f>
        <v>0</v>
      </c>
      <c r="C39" s="404">
        <f>'5b. Proces en blootstelling'!D37</f>
        <v>0</v>
      </c>
      <c r="D39" s="5" t="s">
        <v>252</v>
      </c>
      <c r="E39" s="5">
        <f t="shared" si="17"/>
        <v>0</v>
      </c>
      <c r="F39" s="5">
        <f t="shared" si="18"/>
        <v>0</v>
      </c>
      <c r="G39" s="5">
        <f>IF(E39=1,E39*'5b. Proces en blootstelling'!$BU37,0)</f>
        <v>0</v>
      </c>
      <c r="H39" s="5" t="s">
        <v>252</v>
      </c>
      <c r="I39" s="5">
        <f t="shared" si="19"/>
        <v>0</v>
      </c>
      <c r="J39" s="5">
        <f t="shared" si="0"/>
        <v>0</v>
      </c>
      <c r="K39" s="5">
        <f>IF(I39=1,I39*'5b. Proces en blootstelling'!$BU37,0)</f>
        <v>0</v>
      </c>
      <c r="L39" s="5" t="s">
        <v>252</v>
      </c>
      <c r="M39" s="5">
        <f t="shared" si="1"/>
        <v>0</v>
      </c>
      <c r="N39" s="5">
        <f t="shared" si="2"/>
        <v>0</v>
      </c>
      <c r="O39" s="5">
        <f>IF(M39=1,M39*'5b. Proces en blootstelling'!$BU37,0)</f>
        <v>0</v>
      </c>
      <c r="P39" s="5" t="s">
        <v>252</v>
      </c>
      <c r="Q39" s="5">
        <f t="shared" si="3"/>
        <v>0</v>
      </c>
      <c r="R39" s="5">
        <f t="shared" si="4"/>
        <v>0</v>
      </c>
      <c r="S39" s="5">
        <f>IF(Q39=1,Q39*'5b. Proces en blootstelling'!$BU37,0)</f>
        <v>0</v>
      </c>
      <c r="T39" s="5" t="s">
        <v>252</v>
      </c>
      <c r="U39" s="5">
        <f t="shared" si="5"/>
        <v>0</v>
      </c>
      <c r="V39" s="5">
        <f t="shared" si="6"/>
        <v>0</v>
      </c>
      <c r="W39" s="5">
        <f>IF(U39=1,U39*'5b. Proces en blootstelling'!$BU37,0)</f>
        <v>0</v>
      </c>
      <c r="X39" s="5" t="s">
        <v>252</v>
      </c>
      <c r="Y39" s="5">
        <f t="shared" si="7"/>
        <v>0</v>
      </c>
      <c r="Z39" s="5">
        <f t="shared" si="8"/>
        <v>0</v>
      </c>
      <c r="AA39" s="5">
        <f>IF(Y39=1,Y39*'5b. Proces en blootstelling'!$BU37,0)</f>
        <v>0</v>
      </c>
      <c r="AB39" s="5" t="s">
        <v>252</v>
      </c>
      <c r="AC39" s="5">
        <f t="shared" si="9"/>
        <v>0</v>
      </c>
      <c r="AD39" s="5">
        <f t="shared" si="10"/>
        <v>0</v>
      </c>
      <c r="AE39" s="5">
        <f>IF(AC39=1,AC39*'5b. Proces en blootstelling'!$BU37,0)</f>
        <v>0</v>
      </c>
      <c r="AF39" s="5" t="s">
        <v>252</v>
      </c>
      <c r="AG39" s="5">
        <f t="shared" si="11"/>
        <v>0</v>
      </c>
      <c r="AH39" s="5">
        <f t="shared" si="12"/>
        <v>0</v>
      </c>
      <c r="AI39" s="5">
        <f>IF(AG39=1,AG39*'5b. Proces en blootstelling'!$BU37,0)</f>
        <v>0</v>
      </c>
      <c r="AJ39" s="5" t="s">
        <v>252</v>
      </c>
      <c r="AK39" s="5">
        <f t="shared" si="13"/>
        <v>0</v>
      </c>
      <c r="AL39" s="5">
        <f t="shared" si="14"/>
        <v>0</v>
      </c>
      <c r="AM39" s="5">
        <f>IF(AK39=1,AK39*'5b. Proces en blootstelling'!$BU37,0)</f>
        <v>0</v>
      </c>
      <c r="AN39" s="380" t="s">
        <v>252</v>
      </c>
      <c r="AO39" s="402">
        <f t="shared" si="15"/>
        <v>0</v>
      </c>
      <c r="AP39" s="402">
        <f t="shared" si="16"/>
        <v>0</v>
      </c>
      <c r="AQ39" s="403">
        <f>IF(AO39=1,AO39*'5b. Proces en blootstelling'!$BU37,0)</f>
        <v>0</v>
      </c>
      <c r="AR39" s="59"/>
    </row>
    <row r="40" spans="1:44" s="2" customFormat="1" x14ac:dyDescent="0.2">
      <c r="A40" s="78" t="str">
        <f>'5b. Proces en blootstelling'!A38</f>
        <v>O9</v>
      </c>
      <c r="B40" s="404">
        <f>'5b. Proces en blootstelling'!B38</f>
        <v>0</v>
      </c>
      <c r="C40" s="404">
        <f>'5b. Proces en blootstelling'!D38</f>
        <v>0</v>
      </c>
      <c r="D40" s="5" t="s">
        <v>252</v>
      </c>
      <c r="E40" s="5">
        <f t="shared" si="17"/>
        <v>0</v>
      </c>
      <c r="F40" s="5">
        <f t="shared" si="18"/>
        <v>0</v>
      </c>
      <c r="G40" s="5">
        <f>IF(E40=1,E40*'5b. Proces en blootstelling'!$BU38,0)</f>
        <v>0</v>
      </c>
      <c r="H40" s="5" t="s">
        <v>252</v>
      </c>
      <c r="I40" s="5">
        <f t="shared" si="19"/>
        <v>0</v>
      </c>
      <c r="J40" s="5">
        <f t="shared" si="0"/>
        <v>0</v>
      </c>
      <c r="K40" s="5">
        <f>IF(I40=1,I40*'5b. Proces en blootstelling'!$BU38,0)</f>
        <v>0</v>
      </c>
      <c r="L40" s="5" t="s">
        <v>252</v>
      </c>
      <c r="M40" s="5">
        <f t="shared" si="1"/>
        <v>0</v>
      </c>
      <c r="N40" s="5">
        <f t="shared" si="2"/>
        <v>0</v>
      </c>
      <c r="O40" s="5">
        <f>IF(M40=1,M40*'5b. Proces en blootstelling'!$BU38,0)</f>
        <v>0</v>
      </c>
      <c r="P40" s="5" t="s">
        <v>252</v>
      </c>
      <c r="Q40" s="5">
        <f t="shared" si="3"/>
        <v>0</v>
      </c>
      <c r="R40" s="5">
        <f t="shared" si="4"/>
        <v>0</v>
      </c>
      <c r="S40" s="5">
        <f>IF(Q40=1,Q40*'5b. Proces en blootstelling'!$BU38,0)</f>
        <v>0</v>
      </c>
      <c r="T40" s="5" t="s">
        <v>252</v>
      </c>
      <c r="U40" s="5">
        <f t="shared" si="5"/>
        <v>0</v>
      </c>
      <c r="V40" s="5">
        <f t="shared" si="6"/>
        <v>0</v>
      </c>
      <c r="W40" s="5">
        <f>IF(U40=1,U40*'5b. Proces en blootstelling'!$BU38,0)</f>
        <v>0</v>
      </c>
      <c r="X40" s="5" t="s">
        <v>252</v>
      </c>
      <c r="Y40" s="5">
        <f t="shared" si="7"/>
        <v>0</v>
      </c>
      <c r="Z40" s="5">
        <f t="shared" si="8"/>
        <v>0</v>
      </c>
      <c r="AA40" s="5">
        <f>IF(Y40=1,Y40*'5b. Proces en blootstelling'!$BU38,0)</f>
        <v>0</v>
      </c>
      <c r="AB40" s="5" t="s">
        <v>252</v>
      </c>
      <c r="AC40" s="5">
        <f t="shared" si="9"/>
        <v>0</v>
      </c>
      <c r="AD40" s="5">
        <f t="shared" si="10"/>
        <v>0</v>
      </c>
      <c r="AE40" s="5">
        <f>IF(AC40=1,AC40*'5b. Proces en blootstelling'!$BU38,0)</f>
        <v>0</v>
      </c>
      <c r="AF40" s="5" t="s">
        <v>252</v>
      </c>
      <c r="AG40" s="5">
        <f t="shared" si="11"/>
        <v>0</v>
      </c>
      <c r="AH40" s="5">
        <f t="shared" si="12"/>
        <v>0</v>
      </c>
      <c r="AI40" s="5">
        <f>IF(AG40=1,AG40*'5b. Proces en blootstelling'!$BU38,0)</f>
        <v>0</v>
      </c>
      <c r="AJ40" s="5" t="s">
        <v>252</v>
      </c>
      <c r="AK40" s="5">
        <f t="shared" si="13"/>
        <v>0</v>
      </c>
      <c r="AL40" s="5">
        <f t="shared" si="14"/>
        <v>0</v>
      </c>
      <c r="AM40" s="5">
        <f>IF(AK40=1,AK40*'5b. Proces en blootstelling'!$BU38,0)</f>
        <v>0</v>
      </c>
      <c r="AN40" s="380" t="s">
        <v>252</v>
      </c>
      <c r="AO40" s="402">
        <f t="shared" si="15"/>
        <v>0</v>
      </c>
      <c r="AP40" s="402">
        <f t="shared" si="16"/>
        <v>0</v>
      </c>
      <c r="AQ40" s="403">
        <f>IF(AO40=1,AO40*'5b. Proces en blootstelling'!$BU38,0)</f>
        <v>0</v>
      </c>
      <c r="AR40" s="59"/>
    </row>
    <row r="41" spans="1:44" s="2" customFormat="1" x14ac:dyDescent="0.2">
      <c r="A41" s="78" t="str">
        <f>'5b. Proces en blootstelling'!A39</f>
        <v>O10</v>
      </c>
      <c r="B41" s="404">
        <f>'5b. Proces en blootstelling'!B39</f>
        <v>0</v>
      </c>
      <c r="C41" s="404">
        <f>'5b. Proces en blootstelling'!D39</f>
        <v>0</v>
      </c>
      <c r="D41" s="5" t="s">
        <v>252</v>
      </c>
      <c r="E41" s="5">
        <f t="shared" si="17"/>
        <v>0</v>
      </c>
      <c r="F41" s="5">
        <f t="shared" si="18"/>
        <v>0</v>
      </c>
      <c r="G41" s="5">
        <f>IF(E41=1,E41*'5b. Proces en blootstelling'!$BU39,0)</f>
        <v>0</v>
      </c>
      <c r="H41" s="5" t="s">
        <v>252</v>
      </c>
      <c r="I41" s="5">
        <f t="shared" si="19"/>
        <v>0</v>
      </c>
      <c r="J41" s="5">
        <f t="shared" si="0"/>
        <v>0</v>
      </c>
      <c r="K41" s="5">
        <f>IF(I41=1,I41*'5b. Proces en blootstelling'!$BU39,0)</f>
        <v>0</v>
      </c>
      <c r="L41" s="5" t="s">
        <v>252</v>
      </c>
      <c r="M41" s="5">
        <f t="shared" si="1"/>
        <v>0</v>
      </c>
      <c r="N41" s="5">
        <f t="shared" si="2"/>
        <v>0</v>
      </c>
      <c r="O41" s="5">
        <f>IF(M41=1,M41*'5b. Proces en blootstelling'!$BU39,0)</f>
        <v>0</v>
      </c>
      <c r="P41" s="5" t="s">
        <v>252</v>
      </c>
      <c r="Q41" s="5">
        <f t="shared" si="3"/>
        <v>0</v>
      </c>
      <c r="R41" s="5">
        <f t="shared" si="4"/>
        <v>0</v>
      </c>
      <c r="S41" s="5">
        <f>IF(Q41=1,Q41*'5b. Proces en blootstelling'!$BU39,0)</f>
        <v>0</v>
      </c>
      <c r="T41" s="5" t="s">
        <v>252</v>
      </c>
      <c r="U41" s="5">
        <f t="shared" si="5"/>
        <v>0</v>
      </c>
      <c r="V41" s="5">
        <f t="shared" si="6"/>
        <v>0</v>
      </c>
      <c r="W41" s="5">
        <f>IF(U41=1,U41*'5b. Proces en blootstelling'!$BU39,0)</f>
        <v>0</v>
      </c>
      <c r="X41" s="5" t="s">
        <v>252</v>
      </c>
      <c r="Y41" s="5">
        <f t="shared" si="7"/>
        <v>0</v>
      </c>
      <c r="Z41" s="5">
        <f t="shared" si="8"/>
        <v>0</v>
      </c>
      <c r="AA41" s="5">
        <f>IF(Y41=1,Y41*'5b. Proces en blootstelling'!$BU39,0)</f>
        <v>0</v>
      </c>
      <c r="AB41" s="5" t="s">
        <v>252</v>
      </c>
      <c r="AC41" s="5">
        <f t="shared" si="9"/>
        <v>0</v>
      </c>
      <c r="AD41" s="5">
        <f t="shared" si="10"/>
        <v>0</v>
      </c>
      <c r="AE41" s="5">
        <f>IF(AC41=1,AC41*'5b. Proces en blootstelling'!$BU39,0)</f>
        <v>0</v>
      </c>
      <c r="AF41" s="5" t="s">
        <v>252</v>
      </c>
      <c r="AG41" s="5">
        <f t="shared" si="11"/>
        <v>0</v>
      </c>
      <c r="AH41" s="5">
        <f t="shared" si="12"/>
        <v>0</v>
      </c>
      <c r="AI41" s="5">
        <f>IF(AG41=1,AG41*'5b. Proces en blootstelling'!$BU39,0)</f>
        <v>0</v>
      </c>
      <c r="AJ41" s="5" t="s">
        <v>252</v>
      </c>
      <c r="AK41" s="5">
        <f t="shared" si="13"/>
        <v>0</v>
      </c>
      <c r="AL41" s="5">
        <f t="shared" si="14"/>
        <v>0</v>
      </c>
      <c r="AM41" s="5">
        <f>IF(AK41=1,AK41*'5b. Proces en blootstelling'!$BU39,0)</f>
        <v>0</v>
      </c>
      <c r="AN41" s="380" t="s">
        <v>252</v>
      </c>
      <c r="AO41" s="402">
        <f t="shared" si="15"/>
        <v>0</v>
      </c>
      <c r="AP41" s="402">
        <f t="shared" si="16"/>
        <v>0</v>
      </c>
      <c r="AQ41" s="403">
        <f>IF(AO41=1,AO41*'5b. Proces en blootstelling'!$BU39,0)</f>
        <v>0</v>
      </c>
      <c r="AR41" s="59"/>
    </row>
    <row r="42" spans="1:44" s="2" customFormat="1" x14ac:dyDescent="0.2">
      <c r="A42" s="406" t="str">
        <f>'5b. Proces en blootstelling'!A40</f>
        <v>O11</v>
      </c>
      <c r="B42" s="407">
        <f>'5b. Proces en blootstelling'!B40</f>
        <v>0</v>
      </c>
      <c r="C42" s="407">
        <f>'5b. Proces en blootstelling'!D40</f>
        <v>0</v>
      </c>
      <c r="D42" s="381" t="s">
        <v>252</v>
      </c>
      <c r="E42" s="381">
        <f t="shared" si="17"/>
        <v>0</v>
      </c>
      <c r="F42" s="381">
        <f t="shared" si="18"/>
        <v>0</v>
      </c>
      <c r="G42" s="381">
        <f>IF(E42=1,E42*'5b. Proces en blootstelling'!$BU40,0)</f>
        <v>0</v>
      </c>
      <c r="H42" s="381" t="s">
        <v>252</v>
      </c>
      <c r="I42" s="381">
        <f t="shared" si="19"/>
        <v>0</v>
      </c>
      <c r="J42" s="381">
        <f t="shared" si="0"/>
        <v>0</v>
      </c>
      <c r="K42" s="381">
        <f>IF(I42=1,I42*'5b. Proces en blootstelling'!$BU40,0)</f>
        <v>0</v>
      </c>
      <c r="L42" s="381" t="s">
        <v>252</v>
      </c>
      <c r="M42" s="381">
        <f t="shared" si="1"/>
        <v>0</v>
      </c>
      <c r="N42" s="381">
        <f t="shared" si="2"/>
        <v>0</v>
      </c>
      <c r="O42" s="381">
        <f>IF(M42=1,M42*'5b. Proces en blootstelling'!$BU40,0)</f>
        <v>0</v>
      </c>
      <c r="P42" s="381" t="s">
        <v>252</v>
      </c>
      <c r="Q42" s="381">
        <f t="shared" si="3"/>
        <v>0</v>
      </c>
      <c r="R42" s="381">
        <f t="shared" si="4"/>
        <v>0</v>
      </c>
      <c r="S42" s="381">
        <f>IF(Q42=1,Q42*'5b. Proces en blootstelling'!$BU40,0)</f>
        <v>0</v>
      </c>
      <c r="T42" s="381" t="s">
        <v>252</v>
      </c>
      <c r="U42" s="381">
        <f t="shared" si="5"/>
        <v>0</v>
      </c>
      <c r="V42" s="381">
        <f t="shared" si="6"/>
        <v>0</v>
      </c>
      <c r="W42" s="381">
        <f>IF(U42=1,U42*'5b. Proces en blootstelling'!$BU40,0)</f>
        <v>0</v>
      </c>
      <c r="X42" s="381" t="s">
        <v>252</v>
      </c>
      <c r="Y42" s="381">
        <f t="shared" si="7"/>
        <v>0</v>
      </c>
      <c r="Z42" s="381">
        <f t="shared" si="8"/>
        <v>0</v>
      </c>
      <c r="AA42" s="381">
        <f>IF(Y42=1,Y42*'5b. Proces en blootstelling'!$BU40,0)</f>
        <v>0</v>
      </c>
      <c r="AB42" s="381" t="s">
        <v>252</v>
      </c>
      <c r="AC42" s="381">
        <f t="shared" si="9"/>
        <v>0</v>
      </c>
      <c r="AD42" s="381">
        <f t="shared" si="10"/>
        <v>0</v>
      </c>
      <c r="AE42" s="381">
        <f>IF(AC42=1,AC42*'5b. Proces en blootstelling'!$BU40,0)</f>
        <v>0</v>
      </c>
      <c r="AF42" s="381" t="s">
        <v>252</v>
      </c>
      <c r="AG42" s="381">
        <f t="shared" si="11"/>
        <v>0</v>
      </c>
      <c r="AH42" s="381">
        <f t="shared" si="12"/>
        <v>0</v>
      </c>
      <c r="AI42" s="381">
        <f>IF(AG42=1,AG42*'5b. Proces en blootstelling'!$BU40,0)</f>
        <v>0</v>
      </c>
      <c r="AJ42" s="381" t="s">
        <v>252</v>
      </c>
      <c r="AK42" s="381">
        <f t="shared" si="13"/>
        <v>0</v>
      </c>
      <c r="AL42" s="381">
        <f t="shared" si="14"/>
        <v>0</v>
      </c>
      <c r="AM42" s="381">
        <f>IF(AK42=1,AK42*'5b. Proces en blootstelling'!$BU40,0)</f>
        <v>0</v>
      </c>
      <c r="AN42" s="382" t="s">
        <v>252</v>
      </c>
      <c r="AO42" s="402">
        <f t="shared" si="15"/>
        <v>0</v>
      </c>
      <c r="AP42" s="402">
        <f t="shared" si="16"/>
        <v>0</v>
      </c>
      <c r="AQ42" s="403">
        <f>IF(AO42=1,AO42*'5b. Proces en blootstelling'!$BU40,0)</f>
        <v>0</v>
      </c>
      <c r="AR42" s="59"/>
    </row>
    <row r="43" spans="1:44" s="2" customFormat="1" x14ac:dyDescent="0.2">
      <c r="A43" s="408"/>
      <c r="B43" s="409"/>
      <c r="C43" s="409"/>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10"/>
      <c r="AH43" s="410"/>
      <c r="AI43" s="410"/>
      <c r="AJ43" s="410"/>
      <c r="AK43" s="410"/>
      <c r="AL43" s="410"/>
      <c r="AM43" s="410"/>
      <c r="AN43" s="410"/>
      <c r="AO43" s="402" t="e">
        <f t="shared" si="15"/>
        <v>#N/A</v>
      </c>
      <c r="AP43" s="402">
        <f t="shared" si="16"/>
        <v>0</v>
      </c>
      <c r="AQ43" s="403" t="e">
        <f>IF(AO43=1,AO43*'5b. Proces en blootstelling'!$BU41,0)</f>
        <v>#N/A</v>
      </c>
      <c r="AR43" s="59"/>
    </row>
    <row r="44" spans="1:44" s="294" customFormat="1" ht="20.25" x14ac:dyDescent="0.3">
      <c r="A44" s="411">
        <f>'5b. Proces en blootstelling'!A42</f>
        <v>3</v>
      </c>
      <c r="B44" s="414" t="str">
        <f>'5b. Proces en blootstelling'!B42</f>
        <v>Storingen</v>
      </c>
      <c r="C44" s="413"/>
      <c r="D44" s="415"/>
      <c r="E44" s="402"/>
      <c r="F44" s="402">
        <f t="shared" si="18"/>
        <v>0</v>
      </c>
      <c r="G44" s="402"/>
      <c r="H44" s="402"/>
      <c r="I44" s="402"/>
      <c r="J44" s="402">
        <f t="shared" si="0"/>
        <v>0</v>
      </c>
      <c r="K44" s="402"/>
      <c r="L44" s="402"/>
      <c r="M44" s="402"/>
      <c r="N44" s="402">
        <f t="shared" si="2"/>
        <v>0</v>
      </c>
      <c r="O44" s="402"/>
      <c r="P44" s="402"/>
      <c r="Q44" s="402"/>
      <c r="R44" s="402">
        <f t="shared" si="4"/>
        <v>0</v>
      </c>
      <c r="S44" s="402"/>
      <c r="T44" s="402"/>
      <c r="U44" s="402"/>
      <c r="V44" s="402">
        <f t="shared" si="6"/>
        <v>0</v>
      </c>
      <c r="W44" s="402"/>
      <c r="X44" s="402"/>
      <c r="Y44" s="402"/>
      <c r="Z44" s="402">
        <f t="shared" si="8"/>
        <v>0</v>
      </c>
      <c r="AA44" s="402"/>
      <c r="AB44" s="402"/>
      <c r="AC44" s="402"/>
      <c r="AD44" s="402">
        <f t="shared" si="10"/>
        <v>0</v>
      </c>
      <c r="AE44" s="402"/>
      <c r="AF44" s="402"/>
      <c r="AG44" s="402"/>
      <c r="AH44" s="402">
        <f t="shared" si="12"/>
        <v>0</v>
      </c>
      <c r="AI44" s="402"/>
      <c r="AJ44" s="402"/>
      <c r="AK44" s="402"/>
      <c r="AL44" s="402">
        <f t="shared" si="14"/>
        <v>0</v>
      </c>
      <c r="AM44" s="402"/>
      <c r="AN44" s="402"/>
      <c r="AO44" s="402"/>
      <c r="AP44" s="402">
        <f t="shared" si="16"/>
        <v>0</v>
      </c>
      <c r="AQ44" s="403"/>
      <c r="AR44" s="293"/>
    </row>
    <row r="45" spans="1:44" s="2" customFormat="1" x14ac:dyDescent="0.2">
      <c r="A45" s="400" t="str">
        <f>'5b. Proces en blootstelling'!A43</f>
        <v>S1</v>
      </c>
      <c r="B45" s="401">
        <f>'5b. Proces en blootstelling'!B43</f>
        <v>0</v>
      </c>
      <c r="C45" s="401">
        <f>'5b. Proces en blootstelling'!D43</f>
        <v>0</v>
      </c>
      <c r="D45" s="378" t="s">
        <v>252</v>
      </c>
      <c r="E45" s="378">
        <f t="shared" si="17"/>
        <v>0</v>
      </c>
      <c r="F45" s="378">
        <f t="shared" si="18"/>
        <v>0</v>
      </c>
      <c r="G45" s="378">
        <f>IF(E45=1,E45*'5b. Proces en blootstelling'!$BU43,0)</f>
        <v>0</v>
      </c>
      <c r="H45" s="378" t="s">
        <v>252</v>
      </c>
      <c r="I45" s="378">
        <f t="shared" si="19"/>
        <v>0</v>
      </c>
      <c r="J45" s="378">
        <f t="shared" si="0"/>
        <v>0</v>
      </c>
      <c r="K45" s="378">
        <f>IF(I45=1,I45*'5b. Proces en blootstelling'!$BU43,0)</f>
        <v>0</v>
      </c>
      <c r="L45" s="378" t="s">
        <v>252</v>
      </c>
      <c r="M45" s="378">
        <f t="shared" si="1"/>
        <v>0</v>
      </c>
      <c r="N45" s="378">
        <f t="shared" si="2"/>
        <v>0</v>
      </c>
      <c r="O45" s="378">
        <f>IF(M45=1,M45*'5b. Proces en blootstelling'!$BU43,0)</f>
        <v>0</v>
      </c>
      <c r="P45" s="378" t="s">
        <v>252</v>
      </c>
      <c r="Q45" s="378">
        <f t="shared" si="3"/>
        <v>0</v>
      </c>
      <c r="R45" s="378">
        <f t="shared" si="4"/>
        <v>0</v>
      </c>
      <c r="S45" s="378">
        <f>IF(Q45=1,Q45*'5b. Proces en blootstelling'!$BU43,0)</f>
        <v>0</v>
      </c>
      <c r="T45" s="378" t="s">
        <v>252</v>
      </c>
      <c r="U45" s="378">
        <f t="shared" si="5"/>
        <v>0</v>
      </c>
      <c r="V45" s="378">
        <f t="shared" si="6"/>
        <v>0</v>
      </c>
      <c r="W45" s="378">
        <f>IF(U45=1,U45*'5b. Proces en blootstelling'!$BU43,0)</f>
        <v>0</v>
      </c>
      <c r="X45" s="378" t="s">
        <v>252</v>
      </c>
      <c r="Y45" s="378">
        <f t="shared" si="7"/>
        <v>0</v>
      </c>
      <c r="Z45" s="378">
        <f t="shared" si="8"/>
        <v>0</v>
      </c>
      <c r="AA45" s="378">
        <f>IF(Y45=1,Y45*'5b. Proces en blootstelling'!$BU43,0)</f>
        <v>0</v>
      </c>
      <c r="AB45" s="378" t="s">
        <v>252</v>
      </c>
      <c r="AC45" s="378">
        <f t="shared" si="9"/>
        <v>0</v>
      </c>
      <c r="AD45" s="378">
        <f t="shared" si="10"/>
        <v>0</v>
      </c>
      <c r="AE45" s="378">
        <f>IF(AC45=1,AC45*'5b. Proces en blootstelling'!$BU43,0)</f>
        <v>0</v>
      </c>
      <c r="AF45" s="378" t="s">
        <v>252</v>
      </c>
      <c r="AG45" s="378">
        <f t="shared" si="11"/>
        <v>0</v>
      </c>
      <c r="AH45" s="378">
        <f t="shared" si="12"/>
        <v>0</v>
      </c>
      <c r="AI45" s="378">
        <f>IF(AG45=1,AG45*'5b. Proces en blootstelling'!$BU43,0)</f>
        <v>0</v>
      </c>
      <c r="AJ45" s="378" t="s">
        <v>252</v>
      </c>
      <c r="AK45" s="378">
        <f t="shared" si="13"/>
        <v>0</v>
      </c>
      <c r="AL45" s="378">
        <f t="shared" si="14"/>
        <v>0</v>
      </c>
      <c r="AM45" s="378">
        <f>IF(AK45=1,AK45*'5b. Proces en blootstelling'!$BU43,0)</f>
        <v>0</v>
      </c>
      <c r="AN45" s="379" t="s">
        <v>252</v>
      </c>
      <c r="AO45" s="402">
        <f t="shared" si="15"/>
        <v>0</v>
      </c>
      <c r="AP45" s="402">
        <f t="shared" si="16"/>
        <v>0</v>
      </c>
      <c r="AQ45" s="403">
        <f>IF(AO45=1,AO45*'5b. Proces en blootstelling'!$BU43,0)</f>
        <v>0</v>
      </c>
      <c r="AR45" s="59"/>
    </row>
    <row r="46" spans="1:44" s="2" customFormat="1" x14ac:dyDescent="0.2">
      <c r="A46" s="78" t="str">
        <f>'5b. Proces en blootstelling'!A44</f>
        <v>S2</v>
      </c>
      <c r="B46" s="404">
        <f>'5b. Proces en blootstelling'!B44</f>
        <v>0</v>
      </c>
      <c r="C46" s="404">
        <f>'5b. Proces en blootstelling'!D44</f>
        <v>0</v>
      </c>
      <c r="D46" s="5" t="s">
        <v>252</v>
      </c>
      <c r="E46" s="5">
        <f t="shared" si="17"/>
        <v>0</v>
      </c>
      <c r="F46" s="5">
        <f t="shared" si="18"/>
        <v>0</v>
      </c>
      <c r="G46" s="5">
        <f>IF(E46=1,E46*'5b. Proces en blootstelling'!$BU44,0)</f>
        <v>0</v>
      </c>
      <c r="H46" s="5" t="s">
        <v>252</v>
      </c>
      <c r="I46" s="5">
        <f t="shared" si="19"/>
        <v>0</v>
      </c>
      <c r="J46" s="5">
        <f t="shared" si="0"/>
        <v>0</v>
      </c>
      <c r="K46" s="5">
        <f>IF(I46=1,I46*'5b. Proces en blootstelling'!$BU44,0)</f>
        <v>0</v>
      </c>
      <c r="L46" s="5" t="s">
        <v>252</v>
      </c>
      <c r="M46" s="5">
        <f t="shared" si="1"/>
        <v>0</v>
      </c>
      <c r="N46" s="5">
        <f t="shared" si="2"/>
        <v>0</v>
      </c>
      <c r="O46" s="5">
        <f>IF(M46=1,M46*'5b. Proces en blootstelling'!$BU44,0)</f>
        <v>0</v>
      </c>
      <c r="P46" s="5" t="s">
        <v>252</v>
      </c>
      <c r="Q46" s="5">
        <f t="shared" si="3"/>
        <v>0</v>
      </c>
      <c r="R46" s="5">
        <f t="shared" si="4"/>
        <v>0</v>
      </c>
      <c r="S46" s="5">
        <f>IF(Q46=1,Q46*'5b. Proces en blootstelling'!$BU44,0)</f>
        <v>0</v>
      </c>
      <c r="T46" s="5" t="s">
        <v>252</v>
      </c>
      <c r="U46" s="5">
        <f t="shared" si="5"/>
        <v>0</v>
      </c>
      <c r="V46" s="5">
        <f t="shared" si="6"/>
        <v>0</v>
      </c>
      <c r="W46" s="5">
        <f>IF(U46=1,U46*'5b. Proces en blootstelling'!$BU44,0)</f>
        <v>0</v>
      </c>
      <c r="X46" s="5" t="s">
        <v>252</v>
      </c>
      <c r="Y46" s="5">
        <f t="shared" si="7"/>
        <v>0</v>
      </c>
      <c r="Z46" s="5">
        <f t="shared" si="8"/>
        <v>0</v>
      </c>
      <c r="AA46" s="5">
        <f>IF(Y46=1,Y46*'5b. Proces en blootstelling'!$BU44,0)</f>
        <v>0</v>
      </c>
      <c r="AB46" s="5" t="s">
        <v>252</v>
      </c>
      <c r="AC46" s="5">
        <f t="shared" si="9"/>
        <v>0</v>
      </c>
      <c r="AD46" s="5">
        <f t="shared" si="10"/>
        <v>0</v>
      </c>
      <c r="AE46" s="5">
        <f>IF(AC46=1,AC46*'5b. Proces en blootstelling'!$BU44,0)</f>
        <v>0</v>
      </c>
      <c r="AF46" s="5" t="s">
        <v>252</v>
      </c>
      <c r="AG46" s="5">
        <f t="shared" si="11"/>
        <v>0</v>
      </c>
      <c r="AH46" s="5">
        <f t="shared" si="12"/>
        <v>0</v>
      </c>
      <c r="AI46" s="5">
        <f>IF(AG46=1,AG46*'5b. Proces en blootstelling'!$BU44,0)</f>
        <v>0</v>
      </c>
      <c r="AJ46" s="5" t="s">
        <v>252</v>
      </c>
      <c r="AK46" s="5">
        <f t="shared" si="13"/>
        <v>0</v>
      </c>
      <c r="AL46" s="5">
        <f t="shared" si="14"/>
        <v>0</v>
      </c>
      <c r="AM46" s="5">
        <f>IF(AK46=1,AK46*'5b. Proces en blootstelling'!$BU44,0)</f>
        <v>0</v>
      </c>
      <c r="AN46" s="380" t="s">
        <v>252</v>
      </c>
      <c r="AO46" s="402">
        <f t="shared" si="15"/>
        <v>0</v>
      </c>
      <c r="AP46" s="402">
        <f t="shared" si="16"/>
        <v>0</v>
      </c>
      <c r="AQ46" s="403">
        <f>IF(AO46=1,AO46*'5b. Proces en blootstelling'!$BU44,0)</f>
        <v>0</v>
      </c>
      <c r="AR46" s="59"/>
    </row>
    <row r="47" spans="1:44" s="2" customFormat="1" x14ac:dyDescent="0.2">
      <c r="A47" s="78" t="str">
        <f>'5b. Proces en blootstelling'!A45</f>
        <v>S3</v>
      </c>
      <c r="B47" s="404">
        <f>'5b. Proces en blootstelling'!B45</f>
        <v>0</v>
      </c>
      <c r="C47" s="404">
        <f>'5b. Proces en blootstelling'!D45</f>
        <v>0</v>
      </c>
      <c r="D47" s="5" t="s">
        <v>252</v>
      </c>
      <c r="E47" s="5">
        <f t="shared" si="17"/>
        <v>0</v>
      </c>
      <c r="F47" s="5">
        <f t="shared" si="18"/>
        <v>0</v>
      </c>
      <c r="G47" s="5">
        <f>IF(E47=1,E47*'5b. Proces en blootstelling'!$BU45,0)</f>
        <v>0</v>
      </c>
      <c r="H47" s="5" t="s">
        <v>252</v>
      </c>
      <c r="I47" s="5">
        <f t="shared" si="19"/>
        <v>0</v>
      </c>
      <c r="J47" s="5">
        <f t="shared" si="0"/>
        <v>0</v>
      </c>
      <c r="K47" s="5">
        <f>IF(I47=1,I47*'5b. Proces en blootstelling'!$BU45,0)</f>
        <v>0</v>
      </c>
      <c r="L47" s="5" t="s">
        <v>252</v>
      </c>
      <c r="M47" s="5">
        <f t="shared" si="1"/>
        <v>0</v>
      </c>
      <c r="N47" s="5">
        <f t="shared" si="2"/>
        <v>0</v>
      </c>
      <c r="O47" s="5">
        <f>IF(M47=1,M47*'5b. Proces en blootstelling'!$BU45,0)</f>
        <v>0</v>
      </c>
      <c r="P47" s="5" t="s">
        <v>252</v>
      </c>
      <c r="Q47" s="5">
        <f t="shared" si="3"/>
        <v>0</v>
      </c>
      <c r="R47" s="5">
        <f t="shared" si="4"/>
        <v>0</v>
      </c>
      <c r="S47" s="5">
        <f>IF(Q47=1,Q47*'5b. Proces en blootstelling'!$BU45,0)</f>
        <v>0</v>
      </c>
      <c r="T47" s="5" t="s">
        <v>252</v>
      </c>
      <c r="U47" s="5">
        <f t="shared" si="5"/>
        <v>0</v>
      </c>
      <c r="V47" s="5">
        <f t="shared" si="6"/>
        <v>0</v>
      </c>
      <c r="W47" s="5">
        <f>IF(U47=1,U47*'5b. Proces en blootstelling'!$BU45,0)</f>
        <v>0</v>
      </c>
      <c r="X47" s="5" t="s">
        <v>252</v>
      </c>
      <c r="Y47" s="5">
        <f t="shared" si="7"/>
        <v>0</v>
      </c>
      <c r="Z47" s="5">
        <f t="shared" si="8"/>
        <v>0</v>
      </c>
      <c r="AA47" s="5">
        <f>IF(Y47=1,Y47*'5b. Proces en blootstelling'!$BU45,0)</f>
        <v>0</v>
      </c>
      <c r="AB47" s="5" t="s">
        <v>252</v>
      </c>
      <c r="AC47" s="5">
        <f t="shared" si="9"/>
        <v>0</v>
      </c>
      <c r="AD47" s="5">
        <f t="shared" si="10"/>
        <v>0</v>
      </c>
      <c r="AE47" s="5">
        <f>IF(AC47=1,AC47*'5b. Proces en blootstelling'!$BU45,0)</f>
        <v>0</v>
      </c>
      <c r="AF47" s="5" t="s">
        <v>252</v>
      </c>
      <c r="AG47" s="5">
        <f t="shared" si="11"/>
        <v>0</v>
      </c>
      <c r="AH47" s="5">
        <f t="shared" si="12"/>
        <v>0</v>
      </c>
      <c r="AI47" s="5">
        <f>IF(AG47=1,AG47*'5b. Proces en blootstelling'!$BU45,0)</f>
        <v>0</v>
      </c>
      <c r="AJ47" s="5" t="s">
        <v>252</v>
      </c>
      <c r="AK47" s="5">
        <f t="shared" si="13"/>
        <v>0</v>
      </c>
      <c r="AL47" s="5">
        <f t="shared" si="14"/>
        <v>0</v>
      </c>
      <c r="AM47" s="5">
        <f>IF(AK47=1,AK47*'5b. Proces en blootstelling'!$BU45,0)</f>
        <v>0</v>
      </c>
      <c r="AN47" s="380" t="s">
        <v>252</v>
      </c>
      <c r="AO47" s="402">
        <f t="shared" si="15"/>
        <v>0</v>
      </c>
      <c r="AP47" s="402">
        <f t="shared" si="16"/>
        <v>0</v>
      </c>
      <c r="AQ47" s="403">
        <f>IF(AO47=1,AO47*'5b. Proces en blootstelling'!$BU45,0)</f>
        <v>0</v>
      </c>
      <c r="AR47" s="59"/>
    </row>
    <row r="48" spans="1:44" s="2" customFormat="1" x14ac:dyDescent="0.2">
      <c r="A48" s="78" t="str">
        <f>'5b. Proces en blootstelling'!A46</f>
        <v>S4</v>
      </c>
      <c r="B48" s="404">
        <f>'5b. Proces en blootstelling'!B46</f>
        <v>0</v>
      </c>
      <c r="C48" s="404">
        <f>'5b. Proces en blootstelling'!D46</f>
        <v>0</v>
      </c>
      <c r="D48" s="5" t="s">
        <v>252</v>
      </c>
      <c r="E48" s="5">
        <f t="shared" si="17"/>
        <v>0</v>
      </c>
      <c r="F48" s="5">
        <f t="shared" si="18"/>
        <v>0</v>
      </c>
      <c r="G48" s="5">
        <f>IF(E48=1,E48*'5b. Proces en blootstelling'!$BU46,0)</f>
        <v>0</v>
      </c>
      <c r="H48" s="5" t="s">
        <v>252</v>
      </c>
      <c r="I48" s="5">
        <f t="shared" si="19"/>
        <v>0</v>
      </c>
      <c r="J48" s="5">
        <f t="shared" si="0"/>
        <v>0</v>
      </c>
      <c r="K48" s="5">
        <f>IF(I48=1,I48*'5b. Proces en blootstelling'!$BU46,0)</f>
        <v>0</v>
      </c>
      <c r="L48" s="5" t="s">
        <v>252</v>
      </c>
      <c r="M48" s="5">
        <f t="shared" si="1"/>
        <v>0</v>
      </c>
      <c r="N48" s="5">
        <f t="shared" si="2"/>
        <v>0</v>
      </c>
      <c r="O48" s="5">
        <f>IF(M48=1,M48*'5b. Proces en blootstelling'!$BU46,0)</f>
        <v>0</v>
      </c>
      <c r="P48" s="5" t="s">
        <v>252</v>
      </c>
      <c r="Q48" s="5">
        <f t="shared" si="3"/>
        <v>0</v>
      </c>
      <c r="R48" s="5">
        <f t="shared" si="4"/>
        <v>0</v>
      </c>
      <c r="S48" s="5">
        <f>IF(Q48=1,Q48*'5b. Proces en blootstelling'!$BU46,0)</f>
        <v>0</v>
      </c>
      <c r="T48" s="5" t="s">
        <v>252</v>
      </c>
      <c r="U48" s="5">
        <f t="shared" si="5"/>
        <v>0</v>
      </c>
      <c r="V48" s="5">
        <f t="shared" si="6"/>
        <v>0</v>
      </c>
      <c r="W48" s="5">
        <f>IF(U48=1,U48*'5b. Proces en blootstelling'!$BU46,0)</f>
        <v>0</v>
      </c>
      <c r="X48" s="5" t="s">
        <v>252</v>
      </c>
      <c r="Y48" s="5">
        <f t="shared" si="7"/>
        <v>0</v>
      </c>
      <c r="Z48" s="5">
        <f t="shared" si="8"/>
        <v>0</v>
      </c>
      <c r="AA48" s="5">
        <f>IF(Y48=1,Y48*'5b. Proces en blootstelling'!$BU46,0)</f>
        <v>0</v>
      </c>
      <c r="AB48" s="5" t="s">
        <v>252</v>
      </c>
      <c r="AC48" s="5">
        <f t="shared" si="9"/>
        <v>0</v>
      </c>
      <c r="AD48" s="5">
        <f t="shared" si="10"/>
        <v>0</v>
      </c>
      <c r="AE48" s="5">
        <f>IF(AC48=1,AC48*'5b. Proces en blootstelling'!$BU46,0)</f>
        <v>0</v>
      </c>
      <c r="AF48" s="5" t="s">
        <v>252</v>
      </c>
      <c r="AG48" s="5">
        <f t="shared" si="11"/>
        <v>0</v>
      </c>
      <c r="AH48" s="5">
        <f t="shared" si="12"/>
        <v>0</v>
      </c>
      <c r="AI48" s="5">
        <f>IF(AG48=1,AG48*'5b. Proces en blootstelling'!$BU46,0)</f>
        <v>0</v>
      </c>
      <c r="AJ48" s="5" t="s">
        <v>252</v>
      </c>
      <c r="AK48" s="5">
        <f t="shared" si="13"/>
        <v>0</v>
      </c>
      <c r="AL48" s="5">
        <f t="shared" si="14"/>
        <v>0</v>
      </c>
      <c r="AM48" s="5">
        <f>IF(AK48=1,AK48*'5b. Proces en blootstelling'!$BU46,0)</f>
        <v>0</v>
      </c>
      <c r="AN48" s="380" t="s">
        <v>252</v>
      </c>
      <c r="AO48" s="402">
        <f t="shared" si="15"/>
        <v>0</v>
      </c>
      <c r="AP48" s="402">
        <f t="shared" si="16"/>
        <v>0</v>
      </c>
      <c r="AQ48" s="403">
        <f>IF(AO48=1,AO48*'5b. Proces en blootstelling'!$BU46,0)</f>
        <v>0</v>
      </c>
      <c r="AR48" s="59"/>
    </row>
    <row r="49" spans="1:44" s="2" customFormat="1" x14ac:dyDescent="0.2">
      <c r="A49" s="78" t="str">
        <f>'5b. Proces en blootstelling'!A47</f>
        <v>S5</v>
      </c>
      <c r="B49" s="404">
        <f>'5b. Proces en blootstelling'!B47</f>
        <v>0</v>
      </c>
      <c r="C49" s="404">
        <f>'5b. Proces en blootstelling'!D47</f>
        <v>0</v>
      </c>
      <c r="D49" s="5" t="s">
        <v>252</v>
      </c>
      <c r="E49" s="5">
        <f t="shared" si="17"/>
        <v>0</v>
      </c>
      <c r="F49" s="5">
        <f t="shared" si="18"/>
        <v>0</v>
      </c>
      <c r="G49" s="5">
        <f>IF(E49=1,E49*'5b. Proces en blootstelling'!$BU47,0)</f>
        <v>0</v>
      </c>
      <c r="H49" s="5" t="s">
        <v>252</v>
      </c>
      <c r="I49" s="5">
        <f t="shared" si="19"/>
        <v>0</v>
      </c>
      <c r="J49" s="5">
        <f t="shared" si="0"/>
        <v>0</v>
      </c>
      <c r="K49" s="5">
        <f>IF(I49=1,I49*'5b. Proces en blootstelling'!$BU47,0)</f>
        <v>0</v>
      </c>
      <c r="L49" s="5" t="s">
        <v>252</v>
      </c>
      <c r="M49" s="5">
        <f t="shared" si="1"/>
        <v>0</v>
      </c>
      <c r="N49" s="5">
        <f t="shared" si="2"/>
        <v>0</v>
      </c>
      <c r="O49" s="5">
        <f>IF(M49=1,M49*'5b. Proces en blootstelling'!$BU47,0)</f>
        <v>0</v>
      </c>
      <c r="P49" s="5" t="s">
        <v>252</v>
      </c>
      <c r="Q49" s="5">
        <f t="shared" si="3"/>
        <v>0</v>
      </c>
      <c r="R49" s="5">
        <f t="shared" si="4"/>
        <v>0</v>
      </c>
      <c r="S49" s="5">
        <f>IF(Q49=1,Q49*'5b. Proces en blootstelling'!$BU47,0)</f>
        <v>0</v>
      </c>
      <c r="T49" s="5" t="s">
        <v>252</v>
      </c>
      <c r="U49" s="5">
        <f t="shared" si="5"/>
        <v>0</v>
      </c>
      <c r="V49" s="5">
        <f t="shared" si="6"/>
        <v>0</v>
      </c>
      <c r="W49" s="5">
        <f>IF(U49=1,U49*'5b. Proces en blootstelling'!$BU47,0)</f>
        <v>0</v>
      </c>
      <c r="X49" s="5" t="s">
        <v>252</v>
      </c>
      <c r="Y49" s="5">
        <f t="shared" si="7"/>
        <v>0</v>
      </c>
      <c r="Z49" s="5">
        <f t="shared" si="8"/>
        <v>0</v>
      </c>
      <c r="AA49" s="5">
        <f>IF(Y49=1,Y49*'5b. Proces en blootstelling'!$BU47,0)</f>
        <v>0</v>
      </c>
      <c r="AB49" s="5" t="s">
        <v>252</v>
      </c>
      <c r="AC49" s="5">
        <f t="shared" si="9"/>
        <v>0</v>
      </c>
      <c r="AD49" s="5">
        <f t="shared" si="10"/>
        <v>0</v>
      </c>
      <c r="AE49" s="5">
        <f>IF(AC49=1,AC49*'5b. Proces en blootstelling'!$BU47,0)</f>
        <v>0</v>
      </c>
      <c r="AF49" s="5" t="s">
        <v>252</v>
      </c>
      <c r="AG49" s="5">
        <f t="shared" si="11"/>
        <v>0</v>
      </c>
      <c r="AH49" s="5">
        <f t="shared" si="12"/>
        <v>0</v>
      </c>
      <c r="AI49" s="5">
        <f>IF(AG49=1,AG49*'5b. Proces en blootstelling'!$BU47,0)</f>
        <v>0</v>
      </c>
      <c r="AJ49" s="5" t="s">
        <v>252</v>
      </c>
      <c r="AK49" s="5">
        <f t="shared" si="13"/>
        <v>0</v>
      </c>
      <c r="AL49" s="5">
        <f t="shared" si="14"/>
        <v>0</v>
      </c>
      <c r="AM49" s="5">
        <f>IF(AK49=1,AK49*'5b. Proces en blootstelling'!$BU47,0)</f>
        <v>0</v>
      </c>
      <c r="AN49" s="380" t="s">
        <v>252</v>
      </c>
      <c r="AO49" s="402">
        <f t="shared" si="15"/>
        <v>0</v>
      </c>
      <c r="AP49" s="402">
        <f t="shared" si="16"/>
        <v>0</v>
      </c>
      <c r="AQ49" s="403">
        <f>IF(AO49=1,AO49*'5b. Proces en blootstelling'!$BU47,0)</f>
        <v>0</v>
      </c>
      <c r="AR49" s="59"/>
    </row>
    <row r="50" spans="1:44" s="2" customFormat="1" x14ac:dyDescent="0.2">
      <c r="A50" s="406" t="str">
        <f>'5b. Proces en blootstelling'!A48</f>
        <v>S6</v>
      </c>
      <c r="B50" s="407">
        <f>'5b. Proces en blootstelling'!B48</f>
        <v>0</v>
      </c>
      <c r="C50" s="407">
        <f>'5b. Proces en blootstelling'!D48</f>
        <v>0</v>
      </c>
      <c r="D50" s="381" t="s">
        <v>252</v>
      </c>
      <c r="E50" s="381">
        <f t="shared" si="17"/>
        <v>0</v>
      </c>
      <c r="F50" s="381">
        <f t="shared" si="18"/>
        <v>0</v>
      </c>
      <c r="G50" s="381">
        <f>IF(E50=1,E50*'5b. Proces en blootstelling'!$BU48,0)</f>
        <v>0</v>
      </c>
      <c r="H50" s="381" t="s">
        <v>252</v>
      </c>
      <c r="I50" s="381">
        <f t="shared" si="19"/>
        <v>0</v>
      </c>
      <c r="J50" s="381">
        <f t="shared" si="0"/>
        <v>0</v>
      </c>
      <c r="K50" s="381">
        <f>IF(I50=1,I50*'5b. Proces en blootstelling'!$BU48,0)</f>
        <v>0</v>
      </c>
      <c r="L50" s="381" t="s">
        <v>252</v>
      </c>
      <c r="M50" s="381">
        <f t="shared" si="1"/>
        <v>0</v>
      </c>
      <c r="N50" s="381">
        <f t="shared" si="2"/>
        <v>0</v>
      </c>
      <c r="O50" s="381">
        <f>IF(M50=1,M50*'5b. Proces en blootstelling'!$BU48,0)</f>
        <v>0</v>
      </c>
      <c r="P50" s="381" t="s">
        <v>252</v>
      </c>
      <c r="Q50" s="381">
        <f t="shared" si="3"/>
        <v>0</v>
      </c>
      <c r="R50" s="381">
        <f t="shared" si="4"/>
        <v>0</v>
      </c>
      <c r="S50" s="381">
        <f>IF(Q50=1,Q50*'5b. Proces en blootstelling'!$BU48,0)</f>
        <v>0</v>
      </c>
      <c r="T50" s="381" t="s">
        <v>252</v>
      </c>
      <c r="U50" s="381">
        <f t="shared" si="5"/>
        <v>0</v>
      </c>
      <c r="V50" s="381">
        <f t="shared" si="6"/>
        <v>0</v>
      </c>
      <c r="W50" s="381">
        <f>IF(U50=1,U50*'5b. Proces en blootstelling'!$BU48,0)</f>
        <v>0</v>
      </c>
      <c r="X50" s="381" t="s">
        <v>252</v>
      </c>
      <c r="Y50" s="381">
        <f t="shared" si="7"/>
        <v>0</v>
      </c>
      <c r="Z50" s="381">
        <f t="shared" si="8"/>
        <v>0</v>
      </c>
      <c r="AA50" s="381">
        <f>IF(Y50=1,Y50*'5b. Proces en blootstelling'!$BU48,0)</f>
        <v>0</v>
      </c>
      <c r="AB50" s="381" t="s">
        <v>252</v>
      </c>
      <c r="AC50" s="381">
        <f t="shared" si="9"/>
        <v>0</v>
      </c>
      <c r="AD50" s="381">
        <f t="shared" si="10"/>
        <v>0</v>
      </c>
      <c r="AE50" s="381">
        <f>IF(AC50=1,AC50*'5b. Proces en blootstelling'!$BU48,0)</f>
        <v>0</v>
      </c>
      <c r="AF50" s="381" t="s">
        <v>252</v>
      </c>
      <c r="AG50" s="381">
        <f t="shared" si="11"/>
        <v>0</v>
      </c>
      <c r="AH50" s="381">
        <f t="shared" si="12"/>
        <v>0</v>
      </c>
      <c r="AI50" s="381">
        <f>IF(AG50=1,AG50*'5b. Proces en blootstelling'!$BU48,0)</f>
        <v>0</v>
      </c>
      <c r="AJ50" s="381" t="s">
        <v>252</v>
      </c>
      <c r="AK50" s="381">
        <f t="shared" si="13"/>
        <v>0</v>
      </c>
      <c r="AL50" s="381">
        <f t="shared" si="14"/>
        <v>0</v>
      </c>
      <c r="AM50" s="381">
        <f>IF(AK50=1,AK50*'5b. Proces en blootstelling'!$BU48,0)</f>
        <v>0</v>
      </c>
      <c r="AN50" s="382" t="s">
        <v>252</v>
      </c>
      <c r="AO50" s="402">
        <f t="shared" si="15"/>
        <v>0</v>
      </c>
      <c r="AP50" s="402">
        <f t="shared" si="16"/>
        <v>0</v>
      </c>
      <c r="AQ50" s="403">
        <f>IF(AO50=1,AO50*'5b. Proces en blootstelling'!$BU48,0)</f>
        <v>0</v>
      </c>
      <c r="AR50" s="59"/>
    </row>
    <row r="51" spans="1:44" s="2" customFormat="1" x14ac:dyDescent="0.2">
      <c r="A51" s="408"/>
      <c r="B51" s="409"/>
      <c r="C51" s="409"/>
      <c r="D51" s="410"/>
      <c r="E51" s="410"/>
      <c r="F51" s="410"/>
      <c r="G51" s="410"/>
      <c r="H51" s="410"/>
      <c r="I51" s="410"/>
      <c r="J51" s="410"/>
      <c r="K51" s="410"/>
      <c r="L51" s="410"/>
      <c r="M51" s="410"/>
      <c r="N51" s="410"/>
      <c r="O51" s="410"/>
      <c r="P51" s="410"/>
      <c r="Q51" s="410"/>
      <c r="R51" s="410"/>
      <c r="S51" s="410"/>
      <c r="T51" s="410"/>
      <c r="U51" s="410"/>
      <c r="V51" s="410"/>
      <c r="W51" s="410"/>
      <c r="X51" s="410"/>
      <c r="Y51" s="410"/>
      <c r="Z51" s="410"/>
      <c r="AA51" s="410"/>
      <c r="AB51" s="410"/>
      <c r="AC51" s="410"/>
      <c r="AD51" s="410"/>
      <c r="AE51" s="410"/>
      <c r="AF51" s="410"/>
      <c r="AG51" s="410"/>
      <c r="AH51" s="410"/>
      <c r="AI51" s="410"/>
      <c r="AJ51" s="410"/>
      <c r="AK51" s="410"/>
      <c r="AL51" s="410"/>
      <c r="AM51" s="410"/>
      <c r="AN51" s="410"/>
      <c r="AO51" s="402" t="e">
        <f t="shared" si="15"/>
        <v>#N/A</v>
      </c>
      <c r="AP51" s="402">
        <f t="shared" si="16"/>
        <v>0</v>
      </c>
      <c r="AQ51" s="403" t="e">
        <f>IF(AO51=1,AO51*'5b. Proces en blootstelling'!$BU49,0)</f>
        <v>#N/A</v>
      </c>
      <c r="AR51" s="59"/>
    </row>
    <row r="52" spans="1:44" s="294" customFormat="1" ht="20.25" x14ac:dyDescent="0.3">
      <c r="A52" s="411">
        <f>'5b. Proces en blootstelling'!A50</f>
        <v>4</v>
      </c>
      <c r="B52" s="412" t="str">
        <f>'5b. Proces en blootstelling'!B50</f>
        <v>Lab en Kwaliteitscontrole</v>
      </c>
      <c r="C52" s="413"/>
      <c r="D52" s="415"/>
      <c r="E52" s="402"/>
      <c r="F52" s="402">
        <f t="shared" si="18"/>
        <v>0</v>
      </c>
      <c r="G52" s="402"/>
      <c r="H52" s="402"/>
      <c r="I52" s="402"/>
      <c r="J52" s="402">
        <f t="shared" si="0"/>
        <v>0</v>
      </c>
      <c r="K52" s="402"/>
      <c r="L52" s="402"/>
      <c r="M52" s="402"/>
      <c r="N52" s="402">
        <f t="shared" si="2"/>
        <v>0</v>
      </c>
      <c r="O52" s="402"/>
      <c r="P52" s="402"/>
      <c r="Q52" s="402"/>
      <c r="R52" s="402">
        <f t="shared" si="4"/>
        <v>0</v>
      </c>
      <c r="S52" s="402"/>
      <c r="T52" s="402"/>
      <c r="U52" s="402"/>
      <c r="V52" s="402">
        <f t="shared" si="6"/>
        <v>0</v>
      </c>
      <c r="W52" s="402"/>
      <c r="X52" s="402"/>
      <c r="Y52" s="402"/>
      <c r="Z52" s="402">
        <f t="shared" si="8"/>
        <v>0</v>
      </c>
      <c r="AA52" s="402"/>
      <c r="AB52" s="402"/>
      <c r="AC52" s="402"/>
      <c r="AD52" s="402">
        <f t="shared" si="10"/>
        <v>0</v>
      </c>
      <c r="AE52" s="402"/>
      <c r="AF52" s="402"/>
      <c r="AG52" s="402"/>
      <c r="AH52" s="402">
        <f t="shared" si="12"/>
        <v>0</v>
      </c>
      <c r="AI52" s="402"/>
      <c r="AJ52" s="402"/>
      <c r="AK52" s="402"/>
      <c r="AL52" s="402">
        <f t="shared" si="14"/>
        <v>0</v>
      </c>
      <c r="AM52" s="402"/>
      <c r="AN52" s="402"/>
      <c r="AO52" s="402"/>
      <c r="AP52" s="402">
        <f t="shared" si="16"/>
        <v>0</v>
      </c>
      <c r="AQ52" s="403"/>
      <c r="AR52" s="293"/>
    </row>
    <row r="53" spans="1:44" s="2" customFormat="1" x14ac:dyDescent="0.2">
      <c r="A53" s="400" t="str">
        <f>'5b. Proces en blootstelling'!A51</f>
        <v>LK1</v>
      </c>
      <c r="B53" s="401">
        <f>'5b. Proces en blootstelling'!B51</f>
        <v>0</v>
      </c>
      <c r="C53" s="401">
        <f>'5b. Proces en blootstelling'!D51</f>
        <v>0</v>
      </c>
      <c r="D53" s="378" t="s">
        <v>252</v>
      </c>
      <c r="E53" s="378">
        <f t="shared" si="17"/>
        <v>0</v>
      </c>
      <c r="F53" s="378">
        <f t="shared" si="18"/>
        <v>0</v>
      </c>
      <c r="G53" s="378">
        <f>IF(E53=1,E53*'5b. Proces en blootstelling'!$BU51,0)</f>
        <v>0</v>
      </c>
      <c r="H53" s="378" t="s">
        <v>252</v>
      </c>
      <c r="I53" s="378">
        <f t="shared" si="19"/>
        <v>0</v>
      </c>
      <c r="J53" s="378">
        <f t="shared" si="0"/>
        <v>0</v>
      </c>
      <c r="K53" s="378">
        <f>IF(I53=1,I53*'5b. Proces en blootstelling'!$BU51,0)</f>
        <v>0</v>
      </c>
      <c r="L53" s="378" t="s">
        <v>252</v>
      </c>
      <c r="M53" s="378">
        <f t="shared" si="1"/>
        <v>0</v>
      </c>
      <c r="N53" s="378">
        <f t="shared" si="2"/>
        <v>0</v>
      </c>
      <c r="O53" s="378">
        <f>IF(M53=1,M53*'5b. Proces en blootstelling'!$BU51,0)</f>
        <v>0</v>
      </c>
      <c r="P53" s="378" t="s">
        <v>252</v>
      </c>
      <c r="Q53" s="378">
        <f t="shared" si="3"/>
        <v>0</v>
      </c>
      <c r="R53" s="378">
        <f t="shared" si="4"/>
        <v>0</v>
      </c>
      <c r="S53" s="378">
        <f>IF(Q53=1,Q53*'5b. Proces en blootstelling'!$BU51,0)</f>
        <v>0</v>
      </c>
      <c r="T53" s="378" t="s">
        <v>252</v>
      </c>
      <c r="U53" s="378">
        <f t="shared" si="5"/>
        <v>0</v>
      </c>
      <c r="V53" s="378">
        <f t="shared" si="6"/>
        <v>0</v>
      </c>
      <c r="W53" s="378">
        <f>IF(U53=1,U53*'5b. Proces en blootstelling'!$BU51,0)</f>
        <v>0</v>
      </c>
      <c r="X53" s="378" t="s">
        <v>252</v>
      </c>
      <c r="Y53" s="378">
        <f t="shared" si="7"/>
        <v>0</v>
      </c>
      <c r="Z53" s="378">
        <f t="shared" si="8"/>
        <v>0</v>
      </c>
      <c r="AA53" s="378">
        <f>IF(Y53=1,Y53*'5b. Proces en blootstelling'!$BU51,0)</f>
        <v>0</v>
      </c>
      <c r="AB53" s="378" t="s">
        <v>252</v>
      </c>
      <c r="AC53" s="378">
        <f t="shared" si="9"/>
        <v>0</v>
      </c>
      <c r="AD53" s="378">
        <f t="shared" si="10"/>
        <v>0</v>
      </c>
      <c r="AE53" s="378">
        <f>IF(AC53=1,AC53*'5b. Proces en blootstelling'!$BU51,0)</f>
        <v>0</v>
      </c>
      <c r="AF53" s="378" t="s">
        <v>252</v>
      </c>
      <c r="AG53" s="378">
        <f t="shared" si="11"/>
        <v>0</v>
      </c>
      <c r="AH53" s="378">
        <f t="shared" si="12"/>
        <v>0</v>
      </c>
      <c r="AI53" s="378">
        <f>IF(AG53=1,AG53*'5b. Proces en blootstelling'!$BU51,0)</f>
        <v>0</v>
      </c>
      <c r="AJ53" s="378" t="s">
        <v>252</v>
      </c>
      <c r="AK53" s="378">
        <f t="shared" si="13"/>
        <v>0</v>
      </c>
      <c r="AL53" s="378">
        <f t="shared" si="14"/>
        <v>0</v>
      </c>
      <c r="AM53" s="378">
        <f>IF(AK53=1,AK53*'5b. Proces en blootstelling'!$BU51,0)</f>
        <v>0</v>
      </c>
      <c r="AN53" s="379" t="s">
        <v>252</v>
      </c>
      <c r="AO53" s="402">
        <f t="shared" si="15"/>
        <v>0</v>
      </c>
      <c r="AP53" s="402">
        <f t="shared" si="16"/>
        <v>0</v>
      </c>
      <c r="AQ53" s="403">
        <f>IF(AO53=1,AO53*'5b. Proces en blootstelling'!$BU51,0)</f>
        <v>0</v>
      </c>
      <c r="AR53" s="59"/>
    </row>
    <row r="54" spans="1:44" s="2" customFormat="1" x14ac:dyDescent="0.2">
      <c r="A54" s="78" t="str">
        <f>'5b. Proces en blootstelling'!A52</f>
        <v>LK2</v>
      </c>
      <c r="B54" s="404">
        <f>'5b. Proces en blootstelling'!B52</f>
        <v>0</v>
      </c>
      <c r="C54" s="404">
        <f>'5b. Proces en blootstelling'!D52</f>
        <v>0</v>
      </c>
      <c r="D54" s="5" t="s">
        <v>252</v>
      </c>
      <c r="E54" s="5">
        <f t="shared" si="17"/>
        <v>0</v>
      </c>
      <c r="F54" s="5">
        <f t="shared" si="18"/>
        <v>0</v>
      </c>
      <c r="G54" s="5">
        <f>IF(E54=1,E54*'5b. Proces en blootstelling'!$BU52,0)</f>
        <v>0</v>
      </c>
      <c r="H54" s="5" t="s">
        <v>252</v>
      </c>
      <c r="I54" s="5">
        <f t="shared" si="19"/>
        <v>0</v>
      </c>
      <c r="J54" s="5">
        <f t="shared" si="0"/>
        <v>0</v>
      </c>
      <c r="K54" s="5">
        <f>IF(I54=1,I54*'5b. Proces en blootstelling'!$BU52,0)</f>
        <v>0</v>
      </c>
      <c r="L54" s="5" t="s">
        <v>252</v>
      </c>
      <c r="M54" s="5">
        <f t="shared" si="1"/>
        <v>0</v>
      </c>
      <c r="N54" s="5">
        <f t="shared" si="2"/>
        <v>0</v>
      </c>
      <c r="O54" s="5">
        <f>IF(M54=1,M54*'5b. Proces en blootstelling'!$BU52,0)</f>
        <v>0</v>
      </c>
      <c r="P54" s="5" t="s">
        <v>252</v>
      </c>
      <c r="Q54" s="5">
        <f t="shared" si="3"/>
        <v>0</v>
      </c>
      <c r="R54" s="5">
        <f t="shared" si="4"/>
        <v>0</v>
      </c>
      <c r="S54" s="5">
        <f>IF(Q54=1,Q54*'5b. Proces en blootstelling'!$BU52,0)</f>
        <v>0</v>
      </c>
      <c r="T54" s="5" t="s">
        <v>252</v>
      </c>
      <c r="U54" s="5">
        <f t="shared" si="5"/>
        <v>0</v>
      </c>
      <c r="V54" s="5">
        <f t="shared" si="6"/>
        <v>0</v>
      </c>
      <c r="W54" s="5">
        <f>IF(U54=1,U54*'5b. Proces en blootstelling'!$BU52,0)</f>
        <v>0</v>
      </c>
      <c r="X54" s="5" t="s">
        <v>252</v>
      </c>
      <c r="Y54" s="5">
        <f t="shared" si="7"/>
        <v>0</v>
      </c>
      <c r="Z54" s="5">
        <f t="shared" si="8"/>
        <v>0</v>
      </c>
      <c r="AA54" s="5">
        <f>IF(Y54=1,Y54*'5b. Proces en blootstelling'!$BU52,0)</f>
        <v>0</v>
      </c>
      <c r="AB54" s="5" t="s">
        <v>252</v>
      </c>
      <c r="AC54" s="5">
        <f t="shared" si="9"/>
        <v>0</v>
      </c>
      <c r="AD54" s="5">
        <f t="shared" si="10"/>
        <v>0</v>
      </c>
      <c r="AE54" s="5">
        <f>IF(AC54=1,AC54*'5b. Proces en blootstelling'!$BU52,0)</f>
        <v>0</v>
      </c>
      <c r="AF54" s="5" t="s">
        <v>252</v>
      </c>
      <c r="AG54" s="5">
        <f t="shared" si="11"/>
        <v>0</v>
      </c>
      <c r="AH54" s="5">
        <f t="shared" si="12"/>
        <v>0</v>
      </c>
      <c r="AI54" s="5">
        <f>IF(AG54=1,AG54*'5b. Proces en blootstelling'!$BU52,0)</f>
        <v>0</v>
      </c>
      <c r="AJ54" s="5" t="s">
        <v>252</v>
      </c>
      <c r="AK54" s="5">
        <f t="shared" si="13"/>
        <v>0</v>
      </c>
      <c r="AL54" s="5">
        <f t="shared" si="14"/>
        <v>0</v>
      </c>
      <c r="AM54" s="5">
        <f>IF(AK54=1,AK54*'5b. Proces en blootstelling'!$BU52,0)</f>
        <v>0</v>
      </c>
      <c r="AN54" s="380" t="s">
        <v>252</v>
      </c>
      <c r="AO54" s="402">
        <f t="shared" si="15"/>
        <v>0</v>
      </c>
      <c r="AP54" s="402">
        <f t="shared" si="16"/>
        <v>0</v>
      </c>
      <c r="AQ54" s="403">
        <f>IF(AO54=1,AO54*'5b. Proces en blootstelling'!$BU52,0)</f>
        <v>0</v>
      </c>
      <c r="AR54" s="59"/>
    </row>
    <row r="55" spans="1:44" s="2" customFormat="1" x14ac:dyDescent="0.2">
      <c r="A55" s="78" t="str">
        <f>'5b. Proces en blootstelling'!A53</f>
        <v>LK3</v>
      </c>
      <c r="B55" s="404">
        <f>'5b. Proces en blootstelling'!B53</f>
        <v>0</v>
      </c>
      <c r="C55" s="404">
        <f>'5b. Proces en blootstelling'!D53</f>
        <v>0</v>
      </c>
      <c r="D55" s="5" t="s">
        <v>252</v>
      </c>
      <c r="E55" s="5">
        <f t="shared" si="17"/>
        <v>0</v>
      </c>
      <c r="F55" s="5">
        <f t="shared" si="18"/>
        <v>0</v>
      </c>
      <c r="G55" s="5">
        <f>IF(E55=1,E55*'5b. Proces en blootstelling'!$BU53,0)</f>
        <v>0</v>
      </c>
      <c r="H55" s="5" t="s">
        <v>252</v>
      </c>
      <c r="I55" s="5">
        <f t="shared" si="19"/>
        <v>0</v>
      </c>
      <c r="J55" s="5">
        <f t="shared" si="0"/>
        <v>0</v>
      </c>
      <c r="K55" s="5">
        <f>IF(I55=1,I55*'5b. Proces en blootstelling'!$BU53,0)</f>
        <v>0</v>
      </c>
      <c r="L55" s="5" t="s">
        <v>252</v>
      </c>
      <c r="M55" s="5">
        <f t="shared" si="1"/>
        <v>0</v>
      </c>
      <c r="N55" s="5">
        <f t="shared" si="2"/>
        <v>0</v>
      </c>
      <c r="O55" s="5">
        <f>IF(M55=1,M55*'5b. Proces en blootstelling'!$BU53,0)</f>
        <v>0</v>
      </c>
      <c r="P55" s="5" t="s">
        <v>252</v>
      </c>
      <c r="Q55" s="5">
        <f t="shared" si="3"/>
        <v>0</v>
      </c>
      <c r="R55" s="5">
        <f t="shared" si="4"/>
        <v>0</v>
      </c>
      <c r="S55" s="5">
        <f>IF(Q55=1,Q55*'5b. Proces en blootstelling'!$BU53,0)</f>
        <v>0</v>
      </c>
      <c r="T55" s="5" t="s">
        <v>252</v>
      </c>
      <c r="U55" s="5">
        <f t="shared" si="5"/>
        <v>0</v>
      </c>
      <c r="V55" s="5">
        <f t="shared" si="6"/>
        <v>0</v>
      </c>
      <c r="W55" s="5">
        <f>IF(U55=1,U55*'5b. Proces en blootstelling'!$BU53,0)</f>
        <v>0</v>
      </c>
      <c r="X55" s="5" t="s">
        <v>252</v>
      </c>
      <c r="Y55" s="5">
        <f t="shared" si="7"/>
        <v>0</v>
      </c>
      <c r="Z55" s="5">
        <f t="shared" si="8"/>
        <v>0</v>
      </c>
      <c r="AA55" s="5">
        <f>IF(Y55=1,Y55*'5b. Proces en blootstelling'!$BU53,0)</f>
        <v>0</v>
      </c>
      <c r="AB55" s="5" t="s">
        <v>252</v>
      </c>
      <c r="AC55" s="5">
        <f t="shared" si="9"/>
        <v>0</v>
      </c>
      <c r="AD55" s="5">
        <f t="shared" si="10"/>
        <v>0</v>
      </c>
      <c r="AE55" s="5">
        <f>IF(AC55=1,AC55*'5b. Proces en blootstelling'!$BU53,0)</f>
        <v>0</v>
      </c>
      <c r="AF55" s="5" t="s">
        <v>252</v>
      </c>
      <c r="AG55" s="5">
        <f t="shared" si="11"/>
        <v>0</v>
      </c>
      <c r="AH55" s="5">
        <f t="shared" si="12"/>
        <v>0</v>
      </c>
      <c r="AI55" s="5">
        <f>IF(AG55=1,AG55*'5b. Proces en blootstelling'!$BU53,0)</f>
        <v>0</v>
      </c>
      <c r="AJ55" s="5" t="s">
        <v>252</v>
      </c>
      <c r="AK55" s="5">
        <f t="shared" si="13"/>
        <v>0</v>
      </c>
      <c r="AL55" s="5">
        <f t="shared" si="14"/>
        <v>0</v>
      </c>
      <c r="AM55" s="5">
        <f>IF(AK55=1,AK55*'5b. Proces en blootstelling'!$BU53,0)</f>
        <v>0</v>
      </c>
      <c r="AN55" s="380" t="s">
        <v>252</v>
      </c>
      <c r="AO55" s="402">
        <f t="shared" si="15"/>
        <v>0</v>
      </c>
      <c r="AP55" s="402">
        <f t="shared" si="16"/>
        <v>0</v>
      </c>
      <c r="AQ55" s="403">
        <f>IF(AO55=1,AO55*'5b. Proces en blootstelling'!$BU53,0)</f>
        <v>0</v>
      </c>
      <c r="AR55" s="59"/>
    </row>
    <row r="56" spans="1:44" s="2" customFormat="1" x14ac:dyDescent="0.2">
      <c r="A56" s="78" t="str">
        <f>'5b. Proces en blootstelling'!A54</f>
        <v>LK4</v>
      </c>
      <c r="B56" s="404">
        <f>'5b. Proces en blootstelling'!B54</f>
        <v>0</v>
      </c>
      <c r="C56" s="404">
        <f>'5b. Proces en blootstelling'!D54</f>
        <v>0</v>
      </c>
      <c r="D56" s="5" t="s">
        <v>252</v>
      </c>
      <c r="E56" s="5">
        <f t="shared" si="17"/>
        <v>0</v>
      </c>
      <c r="F56" s="5">
        <f t="shared" si="18"/>
        <v>0</v>
      </c>
      <c r="G56" s="5">
        <f>IF(E56=1,E56*'5b. Proces en blootstelling'!$BU54,0)</f>
        <v>0</v>
      </c>
      <c r="H56" s="5" t="s">
        <v>252</v>
      </c>
      <c r="I56" s="5">
        <f t="shared" si="19"/>
        <v>0</v>
      </c>
      <c r="J56" s="5">
        <f t="shared" si="0"/>
        <v>0</v>
      </c>
      <c r="K56" s="5">
        <f>IF(I56=1,I56*'5b. Proces en blootstelling'!$BU54,0)</f>
        <v>0</v>
      </c>
      <c r="L56" s="5" t="s">
        <v>252</v>
      </c>
      <c r="M56" s="5">
        <f t="shared" si="1"/>
        <v>0</v>
      </c>
      <c r="N56" s="5">
        <f t="shared" si="2"/>
        <v>0</v>
      </c>
      <c r="O56" s="5">
        <f>IF(M56=1,M56*'5b. Proces en blootstelling'!$BU54,0)</f>
        <v>0</v>
      </c>
      <c r="P56" s="5" t="s">
        <v>252</v>
      </c>
      <c r="Q56" s="5">
        <f t="shared" si="3"/>
        <v>0</v>
      </c>
      <c r="R56" s="5">
        <f t="shared" si="4"/>
        <v>0</v>
      </c>
      <c r="S56" s="5">
        <f>IF(Q56=1,Q56*'5b. Proces en blootstelling'!$BU54,0)</f>
        <v>0</v>
      </c>
      <c r="T56" s="5" t="s">
        <v>252</v>
      </c>
      <c r="U56" s="5">
        <f t="shared" si="5"/>
        <v>0</v>
      </c>
      <c r="V56" s="5">
        <f t="shared" si="6"/>
        <v>0</v>
      </c>
      <c r="W56" s="5">
        <f>IF(U56=1,U56*'5b. Proces en blootstelling'!$BU54,0)</f>
        <v>0</v>
      </c>
      <c r="X56" s="5" t="s">
        <v>252</v>
      </c>
      <c r="Y56" s="5">
        <f t="shared" si="7"/>
        <v>0</v>
      </c>
      <c r="Z56" s="5">
        <f t="shared" si="8"/>
        <v>0</v>
      </c>
      <c r="AA56" s="5">
        <f>IF(Y56=1,Y56*'5b. Proces en blootstelling'!$BU54,0)</f>
        <v>0</v>
      </c>
      <c r="AB56" s="5" t="s">
        <v>252</v>
      </c>
      <c r="AC56" s="5">
        <f t="shared" si="9"/>
        <v>0</v>
      </c>
      <c r="AD56" s="5">
        <f t="shared" si="10"/>
        <v>0</v>
      </c>
      <c r="AE56" s="5">
        <f>IF(AC56=1,AC56*'5b. Proces en blootstelling'!$BU54,0)</f>
        <v>0</v>
      </c>
      <c r="AF56" s="5" t="s">
        <v>252</v>
      </c>
      <c r="AG56" s="5">
        <f t="shared" si="11"/>
        <v>0</v>
      </c>
      <c r="AH56" s="5">
        <f t="shared" si="12"/>
        <v>0</v>
      </c>
      <c r="AI56" s="5">
        <f>IF(AG56=1,AG56*'5b. Proces en blootstelling'!$BU54,0)</f>
        <v>0</v>
      </c>
      <c r="AJ56" s="5" t="s">
        <v>252</v>
      </c>
      <c r="AK56" s="5">
        <f t="shared" si="13"/>
        <v>0</v>
      </c>
      <c r="AL56" s="5">
        <f t="shared" si="14"/>
        <v>0</v>
      </c>
      <c r="AM56" s="5">
        <f>IF(AK56=1,AK56*'5b. Proces en blootstelling'!$BU54,0)</f>
        <v>0</v>
      </c>
      <c r="AN56" s="380" t="s">
        <v>252</v>
      </c>
      <c r="AO56" s="402">
        <f t="shared" si="15"/>
        <v>0</v>
      </c>
      <c r="AP56" s="402">
        <f t="shared" si="16"/>
        <v>0</v>
      </c>
      <c r="AQ56" s="403">
        <f>IF(AO56=1,AO56*'5b. Proces en blootstelling'!$BU54,0)</f>
        <v>0</v>
      </c>
      <c r="AR56" s="59"/>
    </row>
    <row r="57" spans="1:44" s="2" customFormat="1" x14ac:dyDescent="0.2">
      <c r="A57" s="406" t="str">
        <f>'5b. Proces en blootstelling'!A55</f>
        <v>LK5</v>
      </c>
      <c r="B57" s="407">
        <f>'5b. Proces en blootstelling'!B55</f>
        <v>0</v>
      </c>
      <c r="C57" s="407">
        <f>'5b. Proces en blootstelling'!D55</f>
        <v>0</v>
      </c>
      <c r="D57" s="381" t="s">
        <v>252</v>
      </c>
      <c r="E57" s="381">
        <f t="shared" si="17"/>
        <v>0</v>
      </c>
      <c r="F57" s="381">
        <f t="shared" si="18"/>
        <v>0</v>
      </c>
      <c r="G57" s="381">
        <f>IF(E57=1,E57*'5b. Proces en blootstelling'!$BU55,0)</f>
        <v>0</v>
      </c>
      <c r="H57" s="381" t="s">
        <v>252</v>
      </c>
      <c r="I57" s="381">
        <f t="shared" si="19"/>
        <v>0</v>
      </c>
      <c r="J57" s="381">
        <f t="shared" si="0"/>
        <v>0</v>
      </c>
      <c r="K57" s="381">
        <f>IF(I57=1,I57*'5b. Proces en blootstelling'!$BU55,0)</f>
        <v>0</v>
      </c>
      <c r="L57" s="381" t="s">
        <v>252</v>
      </c>
      <c r="M57" s="381">
        <f t="shared" si="1"/>
        <v>0</v>
      </c>
      <c r="N57" s="381">
        <f t="shared" si="2"/>
        <v>0</v>
      </c>
      <c r="O57" s="381">
        <f>IF(M57=1,M57*'5b. Proces en blootstelling'!$BU55,0)</f>
        <v>0</v>
      </c>
      <c r="P57" s="381" t="s">
        <v>252</v>
      </c>
      <c r="Q57" s="381">
        <f t="shared" si="3"/>
        <v>0</v>
      </c>
      <c r="R57" s="381">
        <f t="shared" si="4"/>
        <v>0</v>
      </c>
      <c r="S57" s="381">
        <f>IF(Q57=1,Q57*'5b. Proces en blootstelling'!$BU55,0)</f>
        <v>0</v>
      </c>
      <c r="T57" s="381" t="s">
        <v>252</v>
      </c>
      <c r="U57" s="381">
        <f t="shared" si="5"/>
        <v>0</v>
      </c>
      <c r="V57" s="381">
        <f t="shared" si="6"/>
        <v>0</v>
      </c>
      <c r="W57" s="381">
        <f>IF(U57=1,U57*'5b. Proces en blootstelling'!$BU55,0)</f>
        <v>0</v>
      </c>
      <c r="X57" s="381" t="s">
        <v>252</v>
      </c>
      <c r="Y57" s="381">
        <f t="shared" si="7"/>
        <v>0</v>
      </c>
      <c r="Z57" s="381">
        <f t="shared" si="8"/>
        <v>0</v>
      </c>
      <c r="AA57" s="381">
        <f>IF(Y57=1,Y57*'5b. Proces en blootstelling'!$BU55,0)</f>
        <v>0</v>
      </c>
      <c r="AB57" s="381" t="s">
        <v>252</v>
      </c>
      <c r="AC57" s="381">
        <f t="shared" si="9"/>
        <v>0</v>
      </c>
      <c r="AD57" s="381">
        <f t="shared" si="10"/>
        <v>0</v>
      </c>
      <c r="AE57" s="381">
        <f>IF(AC57=1,AC57*'5b. Proces en blootstelling'!$BU55,0)</f>
        <v>0</v>
      </c>
      <c r="AF57" s="381" t="s">
        <v>252</v>
      </c>
      <c r="AG57" s="381">
        <f t="shared" si="11"/>
        <v>0</v>
      </c>
      <c r="AH57" s="381">
        <f t="shared" si="12"/>
        <v>0</v>
      </c>
      <c r="AI57" s="381">
        <f>IF(AG57=1,AG57*'5b. Proces en blootstelling'!$BU55,0)</f>
        <v>0</v>
      </c>
      <c r="AJ57" s="381" t="s">
        <v>252</v>
      </c>
      <c r="AK57" s="381">
        <f t="shared" si="13"/>
        <v>0</v>
      </c>
      <c r="AL57" s="381">
        <f t="shared" si="14"/>
        <v>0</v>
      </c>
      <c r="AM57" s="381">
        <f>IF(AK57=1,AK57*'5b. Proces en blootstelling'!$BU55,0)</f>
        <v>0</v>
      </c>
      <c r="AN57" s="382" t="s">
        <v>252</v>
      </c>
      <c r="AO57" s="416">
        <f t="shared" si="15"/>
        <v>0</v>
      </c>
      <c r="AP57" s="416">
        <f t="shared" si="16"/>
        <v>0</v>
      </c>
      <c r="AQ57" s="417">
        <f>IF(AO57=1,AO57*'5b. Proces en blootstelling'!$BU55,0)</f>
        <v>0</v>
      </c>
      <c r="AR57" s="59"/>
    </row>
    <row r="58" spans="1:44" hidden="1" x14ac:dyDescent="0.2"/>
    <row r="59" spans="1:44" hidden="1" x14ac:dyDescent="0.2"/>
    <row r="60" spans="1:44" hidden="1" x14ac:dyDescent="0.2"/>
    <row r="61" spans="1:44" hidden="1" x14ac:dyDescent="0.2">
      <c r="A61" s="123" t="s">
        <v>247</v>
      </c>
      <c r="B61" s="125"/>
    </row>
    <row r="62" spans="1:44" hidden="1" x14ac:dyDescent="0.2">
      <c r="A62" s="357" t="s">
        <v>252</v>
      </c>
      <c r="B62" s="45">
        <v>0</v>
      </c>
    </row>
    <row r="63" spans="1:44" hidden="1" x14ac:dyDescent="0.2">
      <c r="A63" s="358" t="s">
        <v>118</v>
      </c>
      <c r="B63" s="46">
        <v>1</v>
      </c>
    </row>
    <row r="64" spans="1:44" hidden="1" x14ac:dyDescent="0.2"/>
    <row r="65" hidden="1" x14ac:dyDescent="0.2"/>
  </sheetData>
  <sheetProtection password="F524" sheet="1" selectLockedCells="1"/>
  <mergeCells count="15">
    <mergeCell ref="A7:C7"/>
    <mergeCell ref="AR5:AR6"/>
    <mergeCell ref="D5:D6"/>
    <mergeCell ref="H5:H6"/>
    <mergeCell ref="L5:L6"/>
    <mergeCell ref="P5:P6"/>
    <mergeCell ref="T5:T6"/>
    <mergeCell ref="X5:X6"/>
    <mergeCell ref="A4:C5"/>
    <mergeCell ref="D4:AQ4"/>
    <mergeCell ref="AV5:AV6"/>
    <mergeCell ref="AN5:AN6"/>
    <mergeCell ref="AB5:AB6"/>
    <mergeCell ref="AF5:AF6"/>
    <mergeCell ref="AJ5:AJ6"/>
  </mergeCells>
  <phoneticPr fontId="17" type="noConversion"/>
  <conditionalFormatting sqref="D7:E7 G7:I7 K7:AN7">
    <cfRule type="cellIs" dxfId="2" priority="1" operator="greaterThanOrEqual">
      <formula>3000</formula>
    </cfRule>
    <cfRule type="cellIs" dxfId="1" priority="2" operator="between">
      <formula>1000</formula>
      <formula>2999</formula>
    </cfRule>
    <cfRule type="cellIs" dxfId="0" priority="3" operator="between">
      <formula>80</formula>
      <formula>999</formula>
    </cfRule>
  </conditionalFormatting>
  <dataValidations count="1">
    <dataValidation type="list" allowBlank="1" showInputMessage="1" showErrorMessage="1" sqref="AF9:AF57 AN9:AN57 AB9:AB57 X9:X57 T9:T57 P9:P57 AJ9:AJ57 L9:L57 H9:H57 D9:D57" xr:uid="{12C89703-8968-487B-87AB-D2BDC091DCCD}">
      <formula1>functie</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&amp;CRapportagedatum: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42D0A-89CB-4AD7-9061-05F3F5DD3FA0}">
  <dimension ref="A1:F15"/>
  <sheetViews>
    <sheetView workbookViewId="0"/>
  </sheetViews>
  <sheetFormatPr defaultRowHeight="12.75" x14ac:dyDescent="0.2"/>
  <cols>
    <col min="1" max="1" width="21.85546875" customWidth="1"/>
    <col min="2" max="2" width="73.7109375" bestFit="1" customWidth="1"/>
  </cols>
  <sheetData>
    <row r="1" spans="1:6" x14ac:dyDescent="0.2">
      <c r="A1" s="123" t="s">
        <v>102</v>
      </c>
      <c r="B1" s="124" t="s">
        <v>48</v>
      </c>
      <c r="C1" s="125" t="s">
        <v>49</v>
      </c>
      <c r="D1" s="7" t="s">
        <v>110</v>
      </c>
      <c r="E1" s="7" t="s">
        <v>111</v>
      </c>
      <c r="F1">
        <v>480</v>
      </c>
    </row>
    <row r="2" spans="1:6" x14ac:dyDescent="0.2">
      <c r="A2" s="59" t="s">
        <v>215</v>
      </c>
      <c r="B2" t="s">
        <v>96</v>
      </c>
      <c r="C2" s="45">
        <v>10</v>
      </c>
      <c r="D2">
        <f>C2*$F$1</f>
        <v>4800</v>
      </c>
    </row>
    <row r="3" spans="1:6" x14ac:dyDescent="0.2">
      <c r="A3" s="59" t="s">
        <v>216</v>
      </c>
      <c r="B3" t="s">
        <v>97</v>
      </c>
      <c r="C3" s="45">
        <v>1</v>
      </c>
      <c r="D3">
        <f>C3*$F$1</f>
        <v>480</v>
      </c>
    </row>
    <row r="4" spans="1:6" x14ac:dyDescent="0.2">
      <c r="A4" s="69" t="s">
        <v>95</v>
      </c>
      <c r="B4" s="117" t="s">
        <v>98</v>
      </c>
      <c r="C4" s="46">
        <v>0</v>
      </c>
      <c r="D4">
        <f>C4*$F$1</f>
        <v>0</v>
      </c>
    </row>
    <row r="5" spans="1:6" x14ac:dyDescent="0.2">
      <c r="A5" s="2"/>
    </row>
    <row r="6" spans="1:6" x14ac:dyDescent="0.2">
      <c r="A6" s="123" t="s">
        <v>103</v>
      </c>
      <c r="B6" s="124" t="s">
        <v>48</v>
      </c>
      <c r="C6" s="125" t="s">
        <v>49</v>
      </c>
    </row>
    <row r="7" spans="1:6" x14ac:dyDescent="0.2">
      <c r="A7" s="59" t="s">
        <v>119</v>
      </c>
      <c r="B7" t="s">
        <v>101</v>
      </c>
      <c r="C7" s="45">
        <v>10</v>
      </c>
      <c r="D7">
        <f>C7*$F$1</f>
        <v>4800</v>
      </c>
    </row>
    <row r="8" spans="1:6" x14ac:dyDescent="0.2">
      <c r="A8" s="59" t="s">
        <v>120</v>
      </c>
      <c r="B8" t="s">
        <v>100</v>
      </c>
      <c r="C8" s="45">
        <v>5</v>
      </c>
      <c r="D8">
        <f>C8*$F$1</f>
        <v>2400</v>
      </c>
    </row>
    <row r="9" spans="1:6" x14ac:dyDescent="0.2">
      <c r="A9" s="59" t="s">
        <v>121</v>
      </c>
      <c r="B9" t="s">
        <v>122</v>
      </c>
      <c r="C9" s="45">
        <v>1</v>
      </c>
      <c r="D9">
        <f>C9*$F$1</f>
        <v>480</v>
      </c>
    </row>
    <row r="10" spans="1:6" x14ac:dyDescent="0.2">
      <c r="A10" s="69" t="s">
        <v>95</v>
      </c>
      <c r="B10" s="117" t="s">
        <v>99</v>
      </c>
      <c r="C10" s="46">
        <v>0</v>
      </c>
      <c r="D10">
        <f>C10*$F$1</f>
        <v>0</v>
      </c>
    </row>
    <row r="12" spans="1:6" x14ac:dyDescent="0.2">
      <c r="A12" s="123" t="s">
        <v>112</v>
      </c>
      <c r="B12" s="125" t="s">
        <v>48</v>
      </c>
      <c r="C12" s="7"/>
    </row>
    <row r="13" spans="1:6" x14ac:dyDescent="0.2">
      <c r="A13" s="116"/>
      <c r="B13" s="122" t="s">
        <v>190</v>
      </c>
    </row>
    <row r="14" spans="1:6" x14ac:dyDescent="0.2">
      <c r="B14" s="11"/>
      <c r="C14" s="11"/>
      <c r="D14" s="11"/>
    </row>
    <row r="15" spans="1:6" x14ac:dyDescent="0.2">
      <c r="B15" s="11"/>
      <c r="C15" s="11"/>
      <c r="D15" s="11"/>
    </row>
  </sheetData>
  <sheetProtection password="F524" sheet="1" objects="1" scenarios="1" selectLockedCells="1" selectUnlockedCells="1"/>
  <phoneticPr fontId="17" type="noConversion"/>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F5954-E26E-47E5-AA7A-69530EB8F42A}">
  <dimension ref="A1:B6"/>
  <sheetViews>
    <sheetView workbookViewId="0"/>
  </sheetViews>
  <sheetFormatPr defaultColWidth="9.140625" defaultRowHeight="12.75" x14ac:dyDescent="0.2"/>
  <cols>
    <col min="1" max="1" width="20.85546875" style="6" bestFit="1" customWidth="1"/>
    <col min="2" max="2" width="10.42578125" style="6" bestFit="1" customWidth="1"/>
    <col min="3" max="16384" width="9.140625" style="6"/>
  </cols>
  <sheetData>
    <row r="1" spans="1:2" x14ac:dyDescent="0.2">
      <c r="A1" s="137" t="s">
        <v>32</v>
      </c>
      <c r="B1" s="138" t="s">
        <v>32</v>
      </c>
    </row>
    <row r="2" spans="1:2" x14ac:dyDescent="0.2">
      <c r="A2" s="126" t="s">
        <v>41</v>
      </c>
      <c r="B2" s="127">
        <f>1/200</f>
        <v>5.0000000000000001E-3</v>
      </c>
    </row>
    <row r="3" spans="1:2" x14ac:dyDescent="0.2">
      <c r="A3" s="126" t="s">
        <v>42</v>
      </c>
      <c r="B3" s="127">
        <f>1/20</f>
        <v>0.05</v>
      </c>
    </row>
    <row r="4" spans="1:2" x14ac:dyDescent="0.2">
      <c r="A4" s="126" t="s">
        <v>43</v>
      </c>
      <c r="B4" s="127">
        <f>1/5</f>
        <v>0.2</v>
      </c>
    </row>
    <row r="5" spans="1:2" x14ac:dyDescent="0.2">
      <c r="A5" s="126" t="s">
        <v>35</v>
      </c>
      <c r="B5" s="127">
        <v>1</v>
      </c>
    </row>
    <row r="6" spans="1:2" x14ac:dyDescent="0.2">
      <c r="A6" s="128" t="s">
        <v>25</v>
      </c>
      <c r="B6" s="129">
        <v>1</v>
      </c>
    </row>
  </sheetData>
  <sheetProtection password="F524" sheet="1" objects="1" scenarios="1" selectLockedCells="1" selectUnlockedCells="1"/>
  <phoneticPr fontId="1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B6DC-B276-44CF-95D0-D98B45364C3C}">
  <dimension ref="A1:N37"/>
  <sheetViews>
    <sheetView zoomScaleNormal="100" workbookViewId="0"/>
  </sheetViews>
  <sheetFormatPr defaultRowHeight="12.75" x14ac:dyDescent="0.2"/>
  <cols>
    <col min="1" max="1" width="47" customWidth="1"/>
    <col min="2" max="2" width="57.140625" style="10" bestFit="1" customWidth="1"/>
    <col min="5" max="5" width="29.42578125" bestFit="1" customWidth="1"/>
    <col min="8" max="8" width="27.42578125" customWidth="1"/>
    <col min="9" max="14" width="10.42578125" customWidth="1"/>
  </cols>
  <sheetData>
    <row r="1" spans="1:14" ht="18" x14ac:dyDescent="0.25">
      <c r="A1" s="8" t="s">
        <v>62</v>
      </c>
      <c r="E1" s="8" t="s">
        <v>61</v>
      </c>
      <c r="I1" s="8"/>
      <c r="J1" s="2"/>
    </row>
    <row r="2" spans="1:14" x14ac:dyDescent="0.2">
      <c r="A2" s="123" t="s">
        <v>56</v>
      </c>
      <c r="B2" s="124" t="s">
        <v>48</v>
      </c>
      <c r="C2" s="125" t="s">
        <v>49</v>
      </c>
      <c r="E2" s="123" t="s">
        <v>184</v>
      </c>
      <c r="F2" s="124" t="s">
        <v>48</v>
      </c>
      <c r="G2" s="125" t="s">
        <v>49</v>
      </c>
      <c r="I2" s="7"/>
      <c r="J2" s="7"/>
      <c r="L2" s="7"/>
      <c r="M2" s="7"/>
      <c r="N2" s="7"/>
    </row>
    <row r="3" spans="1:14" x14ac:dyDescent="0.2">
      <c r="A3" s="59" t="s">
        <v>45</v>
      </c>
      <c r="B3" s="10" t="s">
        <v>67</v>
      </c>
      <c r="C3" s="130">
        <v>0.03</v>
      </c>
      <c r="E3" s="59" t="s">
        <v>65</v>
      </c>
      <c r="G3" s="45">
        <v>0.05</v>
      </c>
      <c r="I3" s="2"/>
    </row>
    <row r="4" spans="1:14" x14ac:dyDescent="0.2">
      <c r="A4" s="59" t="s">
        <v>53</v>
      </c>
      <c r="B4" s="10" t="s">
        <v>94</v>
      </c>
      <c r="C4" s="45">
        <v>0.3</v>
      </c>
      <c r="E4" s="59" t="s">
        <v>28</v>
      </c>
      <c r="G4" s="45">
        <v>0.1</v>
      </c>
    </row>
    <row r="5" spans="1:14" x14ac:dyDescent="0.2">
      <c r="A5" s="59" t="s">
        <v>70</v>
      </c>
      <c r="B5" s="10" t="s">
        <v>68</v>
      </c>
      <c r="C5" s="45">
        <v>0.3</v>
      </c>
      <c r="E5" s="69" t="s">
        <v>66</v>
      </c>
      <c r="F5" s="117"/>
      <c r="G5" s="46">
        <v>1</v>
      </c>
      <c r="I5" s="7"/>
      <c r="J5" s="7"/>
    </row>
    <row r="6" spans="1:14" x14ac:dyDescent="0.2">
      <c r="A6" s="59" t="s">
        <v>46</v>
      </c>
      <c r="B6" s="10" t="s">
        <v>69</v>
      </c>
      <c r="C6" s="45">
        <v>0.3</v>
      </c>
      <c r="I6" s="2"/>
    </row>
    <row r="7" spans="1:14" x14ac:dyDescent="0.2">
      <c r="A7" s="69" t="s">
        <v>47</v>
      </c>
      <c r="B7" s="131"/>
      <c r="C7" s="46">
        <v>1</v>
      </c>
      <c r="I7" s="2"/>
    </row>
    <row r="8" spans="1:14" x14ac:dyDescent="0.2">
      <c r="E8" s="11" t="s">
        <v>113</v>
      </c>
    </row>
    <row r="9" spans="1:14" x14ac:dyDescent="0.2">
      <c r="E9" s="2"/>
      <c r="I9" s="7"/>
      <c r="J9" s="7"/>
    </row>
    <row r="10" spans="1:14" x14ac:dyDescent="0.2">
      <c r="A10" s="123" t="s">
        <v>55</v>
      </c>
      <c r="B10" s="132"/>
      <c r="C10" s="133"/>
      <c r="E10" s="2"/>
      <c r="I10" s="2"/>
    </row>
    <row r="11" spans="1:14" x14ac:dyDescent="0.2">
      <c r="A11" s="59" t="s">
        <v>52</v>
      </c>
      <c r="B11" s="10" t="s">
        <v>71</v>
      </c>
      <c r="C11" s="45">
        <v>0.03</v>
      </c>
      <c r="E11" s="2"/>
      <c r="I11" s="2"/>
    </row>
    <row r="12" spans="1:14" x14ac:dyDescent="0.2">
      <c r="A12" s="59" t="s">
        <v>51</v>
      </c>
      <c r="B12" s="10" t="s">
        <v>87</v>
      </c>
      <c r="C12" s="45">
        <v>0.1</v>
      </c>
      <c r="E12" s="2"/>
      <c r="I12" s="2"/>
    </row>
    <row r="13" spans="1:14" x14ac:dyDescent="0.2">
      <c r="A13" s="69" t="s">
        <v>50</v>
      </c>
      <c r="B13" s="131" t="s">
        <v>72</v>
      </c>
      <c r="C13" s="46">
        <v>1</v>
      </c>
      <c r="I13" s="2"/>
    </row>
    <row r="15" spans="1:14" x14ac:dyDescent="0.2">
      <c r="A15" s="123" t="s">
        <v>64</v>
      </c>
      <c r="B15" s="136" t="s">
        <v>73</v>
      </c>
      <c r="C15" s="125" t="s">
        <v>49</v>
      </c>
    </row>
    <row r="16" spans="1:14" x14ac:dyDescent="0.2">
      <c r="A16" s="59" t="s">
        <v>135</v>
      </c>
      <c r="C16" s="45">
        <v>1</v>
      </c>
    </row>
    <row r="17" spans="1:9" x14ac:dyDescent="0.2">
      <c r="A17" s="59" t="s">
        <v>74</v>
      </c>
      <c r="B17" s="134">
        <v>2.5</v>
      </c>
      <c r="C17" s="45">
        <v>0.4</v>
      </c>
    </row>
    <row r="18" spans="1:9" x14ac:dyDescent="0.2">
      <c r="A18" s="59" t="s">
        <v>75</v>
      </c>
      <c r="B18" s="134">
        <v>5</v>
      </c>
      <c r="C18" s="45">
        <v>0.2</v>
      </c>
      <c r="I18" s="11"/>
    </row>
    <row r="19" spans="1:9" x14ac:dyDescent="0.2">
      <c r="A19" s="59" t="s">
        <v>76</v>
      </c>
      <c r="B19" s="134">
        <v>2.5</v>
      </c>
      <c r="C19" s="45">
        <v>0.4</v>
      </c>
      <c r="I19" s="11"/>
    </row>
    <row r="20" spans="1:9" x14ac:dyDescent="0.2">
      <c r="A20" s="59" t="s">
        <v>77</v>
      </c>
      <c r="B20" s="134">
        <v>5</v>
      </c>
      <c r="C20" s="45">
        <v>0.2</v>
      </c>
      <c r="I20" s="7"/>
    </row>
    <row r="21" spans="1:9" x14ac:dyDescent="0.2">
      <c r="A21" s="59" t="s">
        <v>78</v>
      </c>
      <c r="B21" s="134">
        <v>5</v>
      </c>
      <c r="C21" s="45">
        <v>0.2</v>
      </c>
      <c r="I21" s="2"/>
    </row>
    <row r="22" spans="1:9" x14ac:dyDescent="0.2">
      <c r="A22" s="59" t="s">
        <v>79</v>
      </c>
      <c r="B22" s="134">
        <v>10</v>
      </c>
      <c r="C22" s="45">
        <v>0.1</v>
      </c>
      <c r="I22" s="2"/>
    </row>
    <row r="23" spans="1:9" x14ac:dyDescent="0.2">
      <c r="A23" s="59" t="s">
        <v>80</v>
      </c>
      <c r="B23" s="134">
        <v>5</v>
      </c>
      <c r="C23" s="45">
        <v>0.2</v>
      </c>
      <c r="I23" s="2"/>
    </row>
    <row r="24" spans="1:9" x14ac:dyDescent="0.2">
      <c r="A24" s="59" t="s">
        <v>81</v>
      </c>
      <c r="B24" s="134">
        <v>10</v>
      </c>
      <c r="C24" s="45">
        <v>0.1</v>
      </c>
      <c r="I24" s="2"/>
    </row>
    <row r="25" spans="1:9" x14ac:dyDescent="0.2">
      <c r="A25" s="59" t="s">
        <v>82</v>
      </c>
      <c r="B25" s="134">
        <v>10</v>
      </c>
      <c r="C25" s="45">
        <v>0.1</v>
      </c>
      <c r="I25" s="7"/>
    </row>
    <row r="26" spans="1:9" x14ac:dyDescent="0.2">
      <c r="A26" s="59" t="s">
        <v>83</v>
      </c>
      <c r="B26" s="134">
        <v>20</v>
      </c>
      <c r="C26" s="45">
        <v>0.05</v>
      </c>
    </row>
    <row r="27" spans="1:9" x14ac:dyDescent="0.2">
      <c r="A27" s="59" t="s">
        <v>84</v>
      </c>
      <c r="B27" s="134">
        <v>5</v>
      </c>
      <c r="C27" s="45">
        <v>0.2</v>
      </c>
      <c r="I27" s="11"/>
    </row>
    <row r="28" spans="1:9" x14ac:dyDescent="0.2">
      <c r="A28" s="59" t="s">
        <v>85</v>
      </c>
      <c r="B28" s="134">
        <v>10</v>
      </c>
      <c r="C28" s="45">
        <v>0.1</v>
      </c>
    </row>
    <row r="29" spans="1:9" x14ac:dyDescent="0.2">
      <c r="A29" s="69" t="s">
        <v>86</v>
      </c>
      <c r="B29" s="135">
        <v>20</v>
      </c>
      <c r="C29" s="46">
        <v>0.05</v>
      </c>
    </row>
    <row r="30" spans="1:9" x14ac:dyDescent="0.2">
      <c r="I30" s="2"/>
    </row>
    <row r="31" spans="1:9" ht="12" customHeight="1" x14ac:dyDescent="0.2">
      <c r="C31">
        <f>C29*C11*C3</f>
        <v>4.4999999999999996E-5</v>
      </c>
      <c r="I31" s="11"/>
    </row>
    <row r="32" spans="1:9" ht="12" customHeight="1" x14ac:dyDescent="0.2">
      <c r="A32" s="9" t="s">
        <v>88</v>
      </c>
      <c r="E32" s="17" t="s">
        <v>114</v>
      </c>
      <c r="I32" s="11"/>
    </row>
    <row r="33" spans="9:9" x14ac:dyDescent="0.2">
      <c r="I33" s="11"/>
    </row>
    <row r="37" spans="9:9" x14ac:dyDescent="0.2">
      <c r="I37" s="2"/>
    </row>
  </sheetData>
  <sheetProtection password="F524" sheet="1" objects="1" scenarios="1" selectLockedCells="1" selectUnlockedCells="1"/>
  <phoneticPr fontId="17" type="noConversion"/>
  <hyperlinks>
    <hyperlink ref="E32" r:id="rId1" xr:uid="{6E3D2776-7130-4F66-9380-4DA39EA63B96}"/>
  </hyperlinks>
  <pageMargins left="0.7" right="0.7" top="0.75" bottom="0.75" header="0.3" footer="0.3"/>
  <pageSetup paperSize="9" orientation="portrait"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EC338-CA83-49E1-AA4E-ADCC95D6484B}">
  <dimension ref="A1:E23"/>
  <sheetViews>
    <sheetView workbookViewId="0">
      <selection activeCell="B12" sqref="B12"/>
    </sheetView>
  </sheetViews>
  <sheetFormatPr defaultRowHeight="12.75" x14ac:dyDescent="0.2"/>
  <cols>
    <col min="1" max="1" width="5.7109375" customWidth="1"/>
    <col min="2" max="2" width="30.7109375" customWidth="1"/>
    <col min="3" max="3" width="18" customWidth="1"/>
    <col min="4" max="4" width="5.7109375" customWidth="1"/>
    <col min="5" max="5" width="30.7109375" customWidth="1"/>
  </cols>
  <sheetData>
    <row r="1" spans="1:5" s="57" customFormat="1" ht="15.75" x14ac:dyDescent="0.25">
      <c r="A1" s="56" t="s">
        <v>194</v>
      </c>
    </row>
    <row r="2" spans="1:5" x14ac:dyDescent="0.2">
      <c r="A2" s="2" t="s">
        <v>193</v>
      </c>
    </row>
    <row r="3" spans="1:5" x14ac:dyDescent="0.2">
      <c r="A3" s="2"/>
    </row>
    <row r="4" spans="1:5" x14ac:dyDescent="0.2">
      <c r="A4" s="11" t="s">
        <v>185</v>
      </c>
    </row>
    <row r="5" spans="1:5" x14ac:dyDescent="0.2">
      <c r="A5" s="11" t="s">
        <v>191</v>
      </c>
    </row>
    <row r="6" spans="1:5" x14ac:dyDescent="0.2">
      <c r="A6" s="179" t="s">
        <v>192</v>
      </c>
    </row>
    <row r="7" spans="1:5" s="2" customFormat="1" x14ac:dyDescent="0.2">
      <c r="C7"/>
      <c r="D7"/>
    </row>
    <row r="8" spans="1:5" x14ac:dyDescent="0.2">
      <c r="A8" s="175"/>
      <c r="B8" s="175" t="s">
        <v>181</v>
      </c>
      <c r="D8" s="175"/>
      <c r="E8" s="168" t="s">
        <v>29</v>
      </c>
    </row>
    <row r="9" spans="1:5" x14ac:dyDescent="0.2">
      <c r="A9" s="169">
        <v>1</v>
      </c>
      <c r="B9" s="176" t="s">
        <v>261</v>
      </c>
      <c r="D9" s="169">
        <v>1</v>
      </c>
      <c r="E9" s="118" t="s">
        <v>264</v>
      </c>
    </row>
    <row r="10" spans="1:5" x14ac:dyDescent="0.2">
      <c r="A10" s="170">
        <v>2</v>
      </c>
      <c r="B10" s="177" t="s">
        <v>262</v>
      </c>
      <c r="D10" s="170">
        <v>2</v>
      </c>
      <c r="E10" s="119"/>
    </row>
    <row r="11" spans="1:5" x14ac:dyDescent="0.2">
      <c r="A11" s="170">
        <v>3</v>
      </c>
      <c r="B11" s="177" t="s">
        <v>263</v>
      </c>
      <c r="D11" s="170">
        <v>3</v>
      </c>
      <c r="E11" s="119"/>
    </row>
    <row r="12" spans="1:5" x14ac:dyDescent="0.2">
      <c r="A12" s="170">
        <v>4</v>
      </c>
      <c r="B12" s="177" t="s">
        <v>267</v>
      </c>
      <c r="D12" s="170">
        <v>4</v>
      </c>
      <c r="E12" s="119"/>
    </row>
    <row r="13" spans="1:5" x14ac:dyDescent="0.2">
      <c r="A13" s="170">
        <v>5</v>
      </c>
      <c r="B13" s="177"/>
      <c r="D13" s="170">
        <v>5</v>
      </c>
      <c r="E13" s="119"/>
    </row>
    <row r="14" spans="1:5" x14ac:dyDescent="0.2">
      <c r="A14" s="170">
        <v>6</v>
      </c>
      <c r="B14" s="177"/>
      <c r="D14" s="170">
        <v>6</v>
      </c>
      <c r="E14" s="119"/>
    </row>
    <row r="15" spans="1:5" x14ac:dyDescent="0.2">
      <c r="A15" s="170">
        <v>7</v>
      </c>
      <c r="B15" s="177"/>
      <c r="D15" s="170">
        <v>7</v>
      </c>
      <c r="E15" s="119"/>
    </row>
    <row r="16" spans="1:5" x14ac:dyDescent="0.2">
      <c r="A16" s="170">
        <v>8</v>
      </c>
      <c r="B16" s="177"/>
      <c r="D16" s="170">
        <v>8</v>
      </c>
      <c r="E16" s="119"/>
    </row>
    <row r="17" spans="1:5" x14ac:dyDescent="0.2">
      <c r="A17" s="170">
        <v>9</v>
      </c>
      <c r="B17" s="177"/>
      <c r="D17" s="170">
        <v>9</v>
      </c>
      <c r="E17" s="120"/>
    </row>
    <row r="18" spans="1:5" x14ac:dyDescent="0.2">
      <c r="A18" s="170">
        <v>10</v>
      </c>
      <c r="B18" s="177"/>
      <c r="D18" s="170">
        <v>10</v>
      </c>
      <c r="E18" s="119"/>
    </row>
    <row r="19" spans="1:5" x14ac:dyDescent="0.2">
      <c r="A19" s="170">
        <v>11</v>
      </c>
      <c r="B19" s="177"/>
      <c r="D19" s="170">
        <v>11</v>
      </c>
      <c r="E19" s="120"/>
    </row>
    <row r="20" spans="1:5" x14ac:dyDescent="0.2">
      <c r="A20" s="170">
        <v>12</v>
      </c>
      <c r="B20" s="176"/>
      <c r="D20" s="170">
        <v>12</v>
      </c>
      <c r="E20" s="119"/>
    </row>
    <row r="21" spans="1:5" x14ac:dyDescent="0.2">
      <c r="A21" s="170">
        <v>13</v>
      </c>
      <c r="B21" s="177"/>
      <c r="D21" s="170">
        <v>13</v>
      </c>
      <c r="E21" s="119"/>
    </row>
    <row r="22" spans="1:5" x14ac:dyDescent="0.2">
      <c r="A22" s="170">
        <v>14</v>
      </c>
      <c r="B22" s="177"/>
      <c r="D22" s="170">
        <v>14</v>
      </c>
      <c r="E22" s="119"/>
    </row>
    <row r="23" spans="1:5" x14ac:dyDescent="0.2">
      <c r="A23" s="171">
        <v>15</v>
      </c>
      <c r="B23" s="178"/>
      <c r="D23" s="171">
        <v>15</v>
      </c>
      <c r="E23" s="121"/>
    </row>
  </sheetData>
  <sheetProtection password="F524" sheet="1" selectLockedCells="1"/>
  <phoneticPr fontId="17"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9238-B99A-44C4-A00A-1FB227A78053}">
  <dimension ref="A1:M35"/>
  <sheetViews>
    <sheetView zoomScaleNormal="100" workbookViewId="0">
      <selection activeCell="E15" sqref="E15"/>
    </sheetView>
  </sheetViews>
  <sheetFormatPr defaultRowHeight="12.75" x14ac:dyDescent="0.2"/>
  <cols>
    <col min="1" max="1" width="5.7109375" customWidth="1"/>
    <col min="2" max="2" width="30.7109375" customWidth="1"/>
    <col min="3" max="3" width="10.7109375" style="209" customWidth="1"/>
    <col min="4" max="4" width="0" style="209" hidden="1" customWidth="1"/>
    <col min="5" max="7" width="10.7109375" style="209" customWidth="1"/>
    <col min="8" max="13" width="9.140625" hidden="1" customWidth="1"/>
  </cols>
  <sheetData>
    <row r="1" spans="1:13" s="57" customFormat="1" ht="15.75" x14ac:dyDescent="0.25">
      <c r="A1" s="56" t="s">
        <v>195</v>
      </c>
      <c r="C1" s="208"/>
      <c r="D1" s="208"/>
      <c r="E1" s="208"/>
      <c r="F1" s="208"/>
      <c r="G1" s="208"/>
    </row>
    <row r="2" spans="1:13" x14ac:dyDescent="0.2">
      <c r="A2" s="2" t="s">
        <v>183</v>
      </c>
    </row>
    <row r="3" spans="1:13" x14ac:dyDescent="0.2">
      <c r="A3" s="2"/>
    </row>
    <row r="4" spans="1:13" x14ac:dyDescent="0.2">
      <c r="A4" s="11" t="s">
        <v>197</v>
      </c>
    </row>
    <row r="5" spans="1:13" x14ac:dyDescent="0.2">
      <c r="A5" s="11" t="s">
        <v>198</v>
      </c>
    </row>
    <row r="7" spans="1:13" ht="12.75" customHeight="1" x14ac:dyDescent="0.2">
      <c r="A7" s="321"/>
      <c r="B7" s="297"/>
      <c r="C7" s="322"/>
      <c r="D7" s="323"/>
      <c r="E7" s="444" t="s">
        <v>143</v>
      </c>
      <c r="F7" s="445"/>
      <c r="G7" s="446"/>
      <c r="H7" s="324" t="s">
        <v>147</v>
      </c>
      <c r="I7" s="325"/>
      <c r="J7" s="325"/>
      <c r="K7" s="326" t="s">
        <v>142</v>
      </c>
      <c r="L7" s="327"/>
      <c r="M7" s="328"/>
    </row>
    <row r="8" spans="1:13" s="2" customFormat="1" x14ac:dyDescent="0.2">
      <c r="A8" s="329"/>
      <c r="B8" s="330" t="s">
        <v>146</v>
      </c>
      <c r="C8" s="331" t="s">
        <v>196</v>
      </c>
      <c r="D8" s="332" t="s">
        <v>144</v>
      </c>
      <c r="E8" s="333" t="s">
        <v>30</v>
      </c>
      <c r="F8" s="334" t="s">
        <v>26</v>
      </c>
      <c r="G8" s="335" t="s">
        <v>31</v>
      </c>
      <c r="H8" s="336" t="s">
        <v>30</v>
      </c>
      <c r="I8" s="337" t="s">
        <v>26</v>
      </c>
      <c r="J8" s="337" t="s">
        <v>31</v>
      </c>
      <c r="K8" s="338" t="s">
        <v>30</v>
      </c>
      <c r="L8" s="339" t="s">
        <v>26</v>
      </c>
      <c r="M8" s="340" t="s">
        <v>31</v>
      </c>
    </row>
    <row r="9" spans="1:13" x14ac:dyDescent="0.2">
      <c r="A9" s="169">
        <v>1</v>
      </c>
      <c r="B9" s="64" t="str">
        <f>'1. Start informatie'!B9</f>
        <v>Aviaire influenza</v>
      </c>
      <c r="C9" s="181">
        <v>3</v>
      </c>
      <c r="D9" s="359">
        <f t="shared" ref="D9:D23" si="0">VLOOKUP(C:C,$A$27:$B$30,2,FALSE)</f>
        <v>1000</v>
      </c>
      <c r="E9" s="182" t="s">
        <v>118</v>
      </c>
      <c r="F9" s="183" t="s">
        <v>63</v>
      </c>
      <c r="G9" s="184" t="s">
        <v>63</v>
      </c>
      <c r="H9" s="49">
        <f t="shared" ref="H9:H23" si="1">VLOOKUP(E9,$A$33:$B$34,2,FALSE)</f>
        <v>1</v>
      </c>
      <c r="I9" s="341">
        <f t="shared" ref="I9:I23" si="2">VLOOKUP(F9,$A$33:$B$34,2,FALSE)</f>
        <v>0</v>
      </c>
      <c r="J9" s="342">
        <f t="shared" ref="J9:J23" si="3">VLOOKUP(G9,$A$33:$B$34,2,FALSE)</f>
        <v>0</v>
      </c>
      <c r="K9" s="49">
        <f>$D9*H9</f>
        <v>1000</v>
      </c>
      <c r="L9" s="341">
        <f>$D9*I9</f>
        <v>0</v>
      </c>
      <c r="M9" s="343">
        <f>$D9*J9</f>
        <v>0</v>
      </c>
    </row>
    <row r="10" spans="1:13" x14ac:dyDescent="0.2">
      <c r="A10" s="170">
        <v>2</v>
      </c>
      <c r="B10" s="76" t="str">
        <f>'1. Start informatie'!B10</f>
        <v>Campylobacter spp</v>
      </c>
      <c r="C10" s="185">
        <v>2</v>
      </c>
      <c r="D10" s="359">
        <f t="shared" si="0"/>
        <v>100</v>
      </c>
      <c r="E10" s="186" t="s">
        <v>63</v>
      </c>
      <c r="F10" s="187" t="s">
        <v>63</v>
      </c>
      <c r="G10" s="188" t="s">
        <v>118</v>
      </c>
      <c r="H10" s="344">
        <f t="shared" si="1"/>
        <v>0</v>
      </c>
      <c r="I10" s="345">
        <f t="shared" si="2"/>
        <v>0</v>
      </c>
      <c r="J10" s="342">
        <f t="shared" si="3"/>
        <v>1</v>
      </c>
      <c r="K10" s="344">
        <f t="shared" ref="K10:K18" si="4">$D10*H10</f>
        <v>0</v>
      </c>
      <c r="L10" s="345">
        <f t="shared" ref="L10:L18" si="5">$D10*I10</f>
        <v>0</v>
      </c>
      <c r="M10" s="343">
        <f t="shared" ref="M10:M18" si="6">$D10*J10</f>
        <v>100</v>
      </c>
    </row>
    <row r="11" spans="1:13" x14ac:dyDescent="0.2">
      <c r="A11" s="170">
        <v>3</v>
      </c>
      <c r="B11" s="76" t="str">
        <f>'1. Start informatie'!B11</f>
        <v>Cryptospridium spp</v>
      </c>
      <c r="C11" s="185">
        <v>2</v>
      </c>
      <c r="D11" s="359">
        <f t="shared" si="0"/>
        <v>100</v>
      </c>
      <c r="E11" s="186" t="s">
        <v>63</v>
      </c>
      <c r="F11" s="187" t="s">
        <v>63</v>
      </c>
      <c r="G11" s="188" t="s">
        <v>118</v>
      </c>
      <c r="H11" s="344">
        <f t="shared" si="1"/>
        <v>0</v>
      </c>
      <c r="I11" s="345">
        <f t="shared" si="2"/>
        <v>0</v>
      </c>
      <c r="J11" s="342">
        <f t="shared" si="3"/>
        <v>1</v>
      </c>
      <c r="K11" s="344">
        <f t="shared" si="4"/>
        <v>0</v>
      </c>
      <c r="L11" s="345">
        <f t="shared" si="5"/>
        <v>0</v>
      </c>
      <c r="M11" s="343">
        <f t="shared" si="6"/>
        <v>100</v>
      </c>
    </row>
    <row r="12" spans="1:13" x14ac:dyDescent="0.2">
      <c r="A12" s="170">
        <v>4</v>
      </c>
      <c r="B12" s="76" t="str">
        <f>'1. Start informatie'!B12</f>
        <v>Worst Case BA</v>
      </c>
      <c r="C12" s="185">
        <v>3</v>
      </c>
      <c r="D12" s="359">
        <f t="shared" si="0"/>
        <v>1000</v>
      </c>
      <c r="E12" s="186" t="s">
        <v>118</v>
      </c>
      <c r="F12" s="187" t="s">
        <v>118</v>
      </c>
      <c r="G12" s="188" t="s">
        <v>118</v>
      </c>
      <c r="H12" s="344">
        <f t="shared" si="1"/>
        <v>1</v>
      </c>
      <c r="I12" s="345">
        <f t="shared" si="2"/>
        <v>1</v>
      </c>
      <c r="J12" s="342">
        <f t="shared" si="3"/>
        <v>1</v>
      </c>
      <c r="K12" s="344">
        <f t="shared" si="4"/>
        <v>1000</v>
      </c>
      <c r="L12" s="345">
        <f t="shared" si="5"/>
        <v>1000</v>
      </c>
      <c r="M12" s="343">
        <f t="shared" si="6"/>
        <v>1000</v>
      </c>
    </row>
    <row r="13" spans="1:13" x14ac:dyDescent="0.2">
      <c r="A13" s="170">
        <v>5</v>
      </c>
      <c r="B13" s="76">
        <f>'1. Start informatie'!B13</f>
        <v>0</v>
      </c>
      <c r="C13" s="185"/>
      <c r="D13" s="359" t="e">
        <f t="shared" si="0"/>
        <v>#N/A</v>
      </c>
      <c r="E13" s="186"/>
      <c r="F13" s="187"/>
      <c r="G13" s="188"/>
      <c r="H13" s="344" t="e">
        <f t="shared" si="1"/>
        <v>#N/A</v>
      </c>
      <c r="I13" s="345" t="e">
        <f t="shared" si="2"/>
        <v>#N/A</v>
      </c>
      <c r="J13" s="342" t="e">
        <f t="shared" si="3"/>
        <v>#N/A</v>
      </c>
      <c r="K13" s="344" t="e">
        <f t="shared" si="4"/>
        <v>#N/A</v>
      </c>
      <c r="L13" s="345" t="e">
        <f t="shared" si="5"/>
        <v>#N/A</v>
      </c>
      <c r="M13" s="343" t="e">
        <f t="shared" si="6"/>
        <v>#N/A</v>
      </c>
    </row>
    <row r="14" spans="1:13" x14ac:dyDescent="0.2">
      <c r="A14" s="170">
        <v>6</v>
      </c>
      <c r="B14" s="76">
        <f>'1. Start informatie'!B14</f>
        <v>0</v>
      </c>
      <c r="C14" s="185"/>
      <c r="D14" s="359" t="e">
        <f t="shared" si="0"/>
        <v>#N/A</v>
      </c>
      <c r="E14" s="186"/>
      <c r="F14" s="187"/>
      <c r="G14" s="188"/>
      <c r="H14" s="344" t="e">
        <f t="shared" si="1"/>
        <v>#N/A</v>
      </c>
      <c r="I14" s="345" t="e">
        <f t="shared" si="2"/>
        <v>#N/A</v>
      </c>
      <c r="J14" s="342" t="e">
        <f t="shared" si="3"/>
        <v>#N/A</v>
      </c>
      <c r="K14" s="344" t="e">
        <f t="shared" si="4"/>
        <v>#N/A</v>
      </c>
      <c r="L14" s="345" t="e">
        <f t="shared" si="5"/>
        <v>#N/A</v>
      </c>
      <c r="M14" s="343" t="e">
        <f t="shared" si="6"/>
        <v>#N/A</v>
      </c>
    </row>
    <row r="15" spans="1:13" x14ac:dyDescent="0.2">
      <c r="A15" s="170">
        <v>7</v>
      </c>
      <c r="B15" s="76">
        <f>'1. Start informatie'!B15</f>
        <v>0</v>
      </c>
      <c r="C15" s="185"/>
      <c r="D15" s="359" t="e">
        <f t="shared" si="0"/>
        <v>#N/A</v>
      </c>
      <c r="E15" s="186"/>
      <c r="F15" s="187"/>
      <c r="G15" s="188"/>
      <c r="H15" s="344" t="e">
        <f t="shared" si="1"/>
        <v>#N/A</v>
      </c>
      <c r="I15" s="345" t="e">
        <f t="shared" si="2"/>
        <v>#N/A</v>
      </c>
      <c r="J15" s="342" t="e">
        <f t="shared" si="3"/>
        <v>#N/A</v>
      </c>
      <c r="K15" s="344" t="e">
        <f t="shared" si="4"/>
        <v>#N/A</v>
      </c>
      <c r="L15" s="345" t="e">
        <f t="shared" si="5"/>
        <v>#N/A</v>
      </c>
      <c r="M15" s="343" t="e">
        <f t="shared" si="6"/>
        <v>#N/A</v>
      </c>
    </row>
    <row r="16" spans="1:13" x14ac:dyDescent="0.2">
      <c r="A16" s="346">
        <v>8</v>
      </c>
      <c r="B16" s="76">
        <f>'1. Start informatie'!B16</f>
        <v>0</v>
      </c>
      <c r="C16" s="185"/>
      <c r="D16" s="359" t="e">
        <f t="shared" si="0"/>
        <v>#N/A</v>
      </c>
      <c r="E16" s="186"/>
      <c r="F16" s="187"/>
      <c r="G16" s="188"/>
      <c r="H16" s="344" t="e">
        <f t="shared" si="1"/>
        <v>#N/A</v>
      </c>
      <c r="I16" s="345" t="e">
        <f t="shared" si="2"/>
        <v>#N/A</v>
      </c>
      <c r="J16" s="342" t="e">
        <f t="shared" si="3"/>
        <v>#N/A</v>
      </c>
      <c r="K16" s="344" t="e">
        <f t="shared" si="4"/>
        <v>#N/A</v>
      </c>
      <c r="L16" s="345" t="e">
        <f t="shared" si="5"/>
        <v>#N/A</v>
      </c>
      <c r="M16" s="343" t="e">
        <f t="shared" si="6"/>
        <v>#N/A</v>
      </c>
    </row>
    <row r="17" spans="1:13" x14ac:dyDescent="0.2">
      <c r="A17" s="346">
        <v>9</v>
      </c>
      <c r="B17" s="76">
        <f>'1. Start informatie'!B17</f>
        <v>0</v>
      </c>
      <c r="C17" s="185"/>
      <c r="D17" s="359" t="e">
        <f t="shared" si="0"/>
        <v>#N/A</v>
      </c>
      <c r="E17" s="186"/>
      <c r="F17" s="187"/>
      <c r="G17" s="188"/>
      <c r="H17" s="344" t="e">
        <f t="shared" si="1"/>
        <v>#N/A</v>
      </c>
      <c r="I17" s="345" t="e">
        <f t="shared" si="2"/>
        <v>#N/A</v>
      </c>
      <c r="J17" s="342" t="e">
        <f t="shared" si="3"/>
        <v>#N/A</v>
      </c>
      <c r="K17" s="344" t="e">
        <f t="shared" si="4"/>
        <v>#N/A</v>
      </c>
      <c r="L17" s="345" t="e">
        <f t="shared" si="5"/>
        <v>#N/A</v>
      </c>
      <c r="M17" s="343" t="e">
        <f t="shared" si="6"/>
        <v>#N/A</v>
      </c>
    </row>
    <row r="18" spans="1:13" x14ac:dyDescent="0.2">
      <c r="A18" s="346">
        <v>10</v>
      </c>
      <c r="B18" s="76">
        <f>'1. Start informatie'!B18</f>
        <v>0</v>
      </c>
      <c r="C18" s="185"/>
      <c r="D18" s="359" t="e">
        <f t="shared" si="0"/>
        <v>#N/A</v>
      </c>
      <c r="E18" s="186"/>
      <c r="F18" s="187"/>
      <c r="G18" s="188"/>
      <c r="H18" s="47" t="e">
        <f t="shared" si="1"/>
        <v>#N/A</v>
      </c>
      <c r="I18" s="347" t="e">
        <f t="shared" si="2"/>
        <v>#N/A</v>
      </c>
      <c r="J18" s="348" t="e">
        <f t="shared" si="3"/>
        <v>#N/A</v>
      </c>
      <c r="K18" s="47" t="e">
        <f t="shared" si="4"/>
        <v>#N/A</v>
      </c>
      <c r="L18" s="347" t="e">
        <f t="shared" si="5"/>
        <v>#N/A</v>
      </c>
      <c r="M18" s="348" t="e">
        <f t="shared" si="6"/>
        <v>#N/A</v>
      </c>
    </row>
    <row r="19" spans="1:13" x14ac:dyDescent="0.2">
      <c r="A19" s="349">
        <v>11</v>
      </c>
      <c r="B19" s="76">
        <f>'1. Start informatie'!B19</f>
        <v>0</v>
      </c>
      <c r="C19" s="185"/>
      <c r="D19" s="359" t="e">
        <f t="shared" si="0"/>
        <v>#N/A</v>
      </c>
      <c r="E19" s="186"/>
      <c r="F19" s="187"/>
      <c r="G19" s="189"/>
      <c r="H19" s="47" t="e">
        <f t="shared" si="1"/>
        <v>#N/A</v>
      </c>
      <c r="I19" s="347" t="e">
        <f t="shared" si="2"/>
        <v>#N/A</v>
      </c>
      <c r="J19" s="348" t="e">
        <f t="shared" si="3"/>
        <v>#N/A</v>
      </c>
      <c r="K19" s="47" t="e">
        <f t="shared" ref="K19:M23" si="7">$D19*H19</f>
        <v>#N/A</v>
      </c>
      <c r="L19" s="347" t="e">
        <f t="shared" si="7"/>
        <v>#N/A</v>
      </c>
      <c r="M19" s="348" t="e">
        <f t="shared" si="7"/>
        <v>#N/A</v>
      </c>
    </row>
    <row r="20" spans="1:13" x14ac:dyDescent="0.2">
      <c r="A20" s="346">
        <v>12</v>
      </c>
      <c r="B20" s="76">
        <f>'1. Start informatie'!B20</f>
        <v>0</v>
      </c>
      <c r="C20" s="190"/>
      <c r="D20" s="359" t="e">
        <f t="shared" si="0"/>
        <v>#N/A</v>
      </c>
      <c r="E20" s="191"/>
      <c r="F20" s="192"/>
      <c r="G20" s="193"/>
      <c r="H20" s="47" t="e">
        <f t="shared" si="1"/>
        <v>#N/A</v>
      </c>
      <c r="I20" s="347" t="e">
        <f t="shared" si="2"/>
        <v>#N/A</v>
      </c>
      <c r="J20" s="348" t="e">
        <f t="shared" si="3"/>
        <v>#N/A</v>
      </c>
      <c r="K20" s="47" t="e">
        <f t="shared" si="7"/>
        <v>#N/A</v>
      </c>
      <c r="L20" s="347" t="e">
        <f t="shared" si="7"/>
        <v>#N/A</v>
      </c>
      <c r="M20" s="348" t="e">
        <f t="shared" si="7"/>
        <v>#N/A</v>
      </c>
    </row>
    <row r="21" spans="1:13" x14ac:dyDescent="0.2">
      <c r="A21" s="346">
        <v>13</v>
      </c>
      <c r="B21" s="76">
        <f>'1. Start informatie'!B21</f>
        <v>0</v>
      </c>
      <c r="C21" s="185"/>
      <c r="D21" s="359" t="e">
        <f t="shared" si="0"/>
        <v>#N/A</v>
      </c>
      <c r="E21" s="186"/>
      <c r="F21" s="187"/>
      <c r="G21" s="189"/>
      <c r="H21" s="47" t="e">
        <f t="shared" si="1"/>
        <v>#N/A</v>
      </c>
      <c r="I21" s="347" t="e">
        <f t="shared" si="2"/>
        <v>#N/A</v>
      </c>
      <c r="J21" s="348" t="e">
        <f t="shared" si="3"/>
        <v>#N/A</v>
      </c>
      <c r="K21" s="47" t="e">
        <f t="shared" si="7"/>
        <v>#N/A</v>
      </c>
      <c r="L21" s="347" t="e">
        <f t="shared" si="7"/>
        <v>#N/A</v>
      </c>
      <c r="M21" s="348" t="e">
        <f t="shared" si="7"/>
        <v>#N/A</v>
      </c>
    </row>
    <row r="22" spans="1:13" x14ac:dyDescent="0.2">
      <c r="A22" s="349">
        <v>14</v>
      </c>
      <c r="B22" s="76">
        <f>'1. Start informatie'!B22</f>
        <v>0</v>
      </c>
      <c r="C22" s="185"/>
      <c r="D22" s="359" t="e">
        <f t="shared" si="0"/>
        <v>#N/A</v>
      </c>
      <c r="E22" s="186"/>
      <c r="F22" s="187"/>
      <c r="G22" s="189"/>
      <c r="H22" s="47" t="e">
        <f t="shared" si="1"/>
        <v>#N/A</v>
      </c>
      <c r="I22" s="347" t="e">
        <f t="shared" si="2"/>
        <v>#N/A</v>
      </c>
      <c r="J22" s="348" t="e">
        <f t="shared" si="3"/>
        <v>#N/A</v>
      </c>
      <c r="K22" s="47" t="e">
        <f t="shared" si="7"/>
        <v>#N/A</v>
      </c>
      <c r="L22" s="347" t="e">
        <f t="shared" si="7"/>
        <v>#N/A</v>
      </c>
      <c r="M22" s="348" t="e">
        <f t="shared" si="7"/>
        <v>#N/A</v>
      </c>
    </row>
    <row r="23" spans="1:13" x14ac:dyDescent="0.2">
      <c r="A23" s="350">
        <v>15</v>
      </c>
      <c r="B23" s="180">
        <f>'1. Start informatie'!B23</f>
        <v>0</v>
      </c>
      <c r="C23" s="194"/>
      <c r="D23" s="360" t="e">
        <f t="shared" si="0"/>
        <v>#N/A</v>
      </c>
      <c r="E23" s="195"/>
      <c r="F23" s="196"/>
      <c r="G23" s="197"/>
      <c r="H23" s="48" t="e">
        <f t="shared" si="1"/>
        <v>#N/A</v>
      </c>
      <c r="I23" s="351" t="e">
        <f t="shared" si="2"/>
        <v>#N/A</v>
      </c>
      <c r="J23" s="352" t="e">
        <f t="shared" si="3"/>
        <v>#N/A</v>
      </c>
      <c r="K23" s="48" t="e">
        <f t="shared" si="7"/>
        <v>#N/A</v>
      </c>
      <c r="L23" s="351" t="e">
        <f t="shared" si="7"/>
        <v>#N/A</v>
      </c>
      <c r="M23" s="352" t="e">
        <f t="shared" si="7"/>
        <v>#N/A</v>
      </c>
    </row>
    <row r="24" spans="1:13" x14ac:dyDescent="0.2">
      <c r="D24" s="353"/>
    </row>
    <row r="25" spans="1:13" hidden="1" x14ac:dyDescent="0.2"/>
    <row r="26" spans="1:13" hidden="1" x14ac:dyDescent="0.2">
      <c r="A26" s="354" t="s">
        <v>145</v>
      </c>
      <c r="B26" s="125" t="s">
        <v>144</v>
      </c>
    </row>
    <row r="27" spans="1:13" hidden="1" x14ac:dyDescent="0.2">
      <c r="A27" s="355">
        <v>1</v>
      </c>
      <c r="B27" s="45">
        <v>1</v>
      </c>
    </row>
    <row r="28" spans="1:13" hidden="1" x14ac:dyDescent="0.2">
      <c r="A28" s="355">
        <v>2</v>
      </c>
      <c r="B28" s="45">
        <v>100</v>
      </c>
    </row>
    <row r="29" spans="1:13" hidden="1" x14ac:dyDescent="0.2">
      <c r="A29" s="355">
        <v>3</v>
      </c>
      <c r="B29" s="45">
        <v>1000</v>
      </c>
    </row>
    <row r="30" spans="1:13" hidden="1" x14ac:dyDescent="0.2">
      <c r="A30" s="356">
        <v>4</v>
      </c>
      <c r="B30" s="46">
        <v>100000</v>
      </c>
    </row>
    <row r="31" spans="1:13" hidden="1" x14ac:dyDescent="0.2"/>
    <row r="32" spans="1:13" hidden="1" x14ac:dyDescent="0.2">
      <c r="A32" s="123" t="s">
        <v>148</v>
      </c>
      <c r="B32" s="125"/>
    </row>
    <row r="33" spans="1:2" hidden="1" x14ac:dyDescent="0.2">
      <c r="A33" s="357" t="s">
        <v>63</v>
      </c>
      <c r="B33" s="45">
        <v>0</v>
      </c>
    </row>
    <row r="34" spans="1:2" hidden="1" x14ac:dyDescent="0.2">
      <c r="A34" s="358" t="s">
        <v>118</v>
      </c>
      <c r="B34" s="46">
        <v>1</v>
      </c>
    </row>
    <row r="35" spans="1:2" hidden="1" x14ac:dyDescent="0.2"/>
  </sheetData>
  <sheetProtection password="F524" sheet="1" selectLockedCells="1"/>
  <mergeCells count="1">
    <mergeCell ref="E7:G7"/>
  </mergeCells>
  <phoneticPr fontId="17" type="noConversion"/>
  <dataValidations count="2">
    <dataValidation type="list" allowBlank="1" showInputMessage="1" showErrorMessage="1" sqref="C9:C23" xr:uid="{55423F40-9012-4EBF-898D-DEE197131765}">
      <formula1>$A$27:$A$30</formula1>
    </dataValidation>
    <dataValidation type="list" allowBlank="1" showInputMessage="1" showErrorMessage="1" sqref="E9:G23" xr:uid="{57481DDE-1CE2-4110-B417-0E7ADCFF73C1}">
      <formula1>$A$33:$A$34</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05BB-F4AF-4973-BE77-8FD95D5D16CD}">
  <dimension ref="A1:AF29"/>
  <sheetViews>
    <sheetView zoomScaleNormal="100" workbookViewId="0">
      <pane xSplit="2" topLeftCell="C1" activePane="topRight" state="frozen"/>
      <selection pane="topRight" activeCell="E11" sqref="E11"/>
    </sheetView>
  </sheetViews>
  <sheetFormatPr defaultRowHeight="12.75" x14ac:dyDescent="0.2"/>
  <cols>
    <col min="1" max="1" width="5.7109375" customWidth="1"/>
    <col min="2" max="2" width="30.7109375" customWidth="1"/>
    <col min="3" max="17" width="8.28515625" customWidth="1"/>
    <col min="18" max="32" width="0" hidden="1" customWidth="1"/>
  </cols>
  <sheetData>
    <row r="1" spans="1:32" s="57" customFormat="1" ht="15.75" x14ac:dyDescent="0.25">
      <c r="A1" s="56" t="s">
        <v>199</v>
      </c>
    </row>
    <row r="2" spans="1:32" x14ac:dyDescent="0.2">
      <c r="A2" s="2" t="s">
        <v>200</v>
      </c>
    </row>
    <row r="3" spans="1:32" x14ac:dyDescent="0.2">
      <c r="A3" s="2"/>
    </row>
    <row r="4" spans="1:32" x14ac:dyDescent="0.2">
      <c r="A4" s="11" t="s">
        <v>201</v>
      </c>
    </row>
    <row r="5" spans="1:32" x14ac:dyDescent="0.2">
      <c r="A5" s="2"/>
    </row>
    <row r="6" spans="1:32" s="2" customFormat="1" ht="117" customHeight="1" x14ac:dyDescent="0.2">
      <c r="A6" s="21"/>
      <c r="B6" s="21" t="s">
        <v>29</v>
      </c>
      <c r="C6" s="198" t="str">
        <f>'1. Start informatie'!E9</f>
        <v>Besmette kadavers of dierlijke resten</v>
      </c>
      <c r="D6" s="199">
        <f>'1. Start informatie'!E10</f>
        <v>0</v>
      </c>
      <c r="E6" s="199">
        <f>'1. Start informatie'!E11</f>
        <v>0</v>
      </c>
      <c r="F6" s="199">
        <f>'1. Start informatie'!E12</f>
        <v>0</v>
      </c>
      <c r="G6" s="199">
        <f>'1. Start informatie'!E13</f>
        <v>0</v>
      </c>
      <c r="H6" s="199">
        <f>'1. Start informatie'!E14</f>
        <v>0</v>
      </c>
      <c r="I6" s="199">
        <f>'1. Start informatie'!E15</f>
        <v>0</v>
      </c>
      <c r="J6" s="199">
        <f>'1. Start informatie'!E16</f>
        <v>0</v>
      </c>
      <c r="K6" s="199">
        <f>'1. Start informatie'!E17</f>
        <v>0</v>
      </c>
      <c r="L6" s="199">
        <f>'1. Start informatie'!E18</f>
        <v>0</v>
      </c>
      <c r="M6" s="199">
        <f>'1. Start informatie'!E19</f>
        <v>0</v>
      </c>
      <c r="N6" s="199">
        <f>'1. Start informatie'!E20</f>
        <v>0</v>
      </c>
      <c r="O6" s="199">
        <f>'1. Start informatie'!E21</f>
        <v>0</v>
      </c>
      <c r="P6" s="199">
        <f>'1. Start informatie'!E22</f>
        <v>0</v>
      </c>
      <c r="Q6" s="200">
        <f>'1. Start informatie'!E23</f>
        <v>0</v>
      </c>
      <c r="R6" s="361" t="str">
        <f>C6</f>
        <v>Besmette kadavers of dierlijke resten</v>
      </c>
      <c r="S6" s="362">
        <f t="shared" ref="S6:AA6" si="0">D6</f>
        <v>0</v>
      </c>
      <c r="T6" s="362">
        <f t="shared" si="0"/>
        <v>0</v>
      </c>
      <c r="U6" s="362">
        <f t="shared" si="0"/>
        <v>0</v>
      </c>
      <c r="V6" s="362">
        <f t="shared" si="0"/>
        <v>0</v>
      </c>
      <c r="W6" s="362">
        <f t="shared" si="0"/>
        <v>0</v>
      </c>
      <c r="X6" s="362">
        <f t="shared" si="0"/>
        <v>0</v>
      </c>
      <c r="Y6" s="362">
        <f t="shared" si="0"/>
        <v>0</v>
      </c>
      <c r="Z6" s="362">
        <f t="shared" si="0"/>
        <v>0</v>
      </c>
      <c r="AA6" s="362">
        <f t="shared" si="0"/>
        <v>0</v>
      </c>
      <c r="AB6" s="362">
        <f>M6</f>
        <v>0</v>
      </c>
      <c r="AC6" s="362">
        <f>N6</f>
        <v>0</v>
      </c>
      <c r="AD6" s="362">
        <f>O6</f>
        <v>0</v>
      </c>
      <c r="AE6" s="362">
        <f>P6</f>
        <v>0</v>
      </c>
      <c r="AF6" s="363">
        <f>Q6</f>
        <v>0</v>
      </c>
    </row>
    <row r="7" spans="1:32" x14ac:dyDescent="0.2">
      <c r="A7" s="169">
        <v>1</v>
      </c>
      <c r="B7" s="50" t="str">
        <f>'2. Biologische agentia'!B9</f>
        <v>Aviaire influenza</v>
      </c>
      <c r="C7" s="201" t="s">
        <v>118</v>
      </c>
      <c r="D7" s="192"/>
      <c r="E7" s="192"/>
      <c r="F7" s="192"/>
      <c r="G7" s="192"/>
      <c r="H7" s="192"/>
      <c r="I7" s="192"/>
      <c r="J7" s="192"/>
      <c r="K7" s="192"/>
      <c r="L7" s="192"/>
      <c r="M7" s="192"/>
      <c r="N7" s="192"/>
      <c r="O7" s="192"/>
      <c r="P7" s="192"/>
      <c r="Q7" s="202"/>
      <c r="R7" s="364">
        <f t="shared" ref="R7:AF7" si="1">VLOOKUP(C7,$A$25:$B$26,2,FALSE)</f>
        <v>1</v>
      </c>
      <c r="S7" s="345" t="e">
        <f t="shared" si="1"/>
        <v>#N/A</v>
      </c>
      <c r="T7" s="345" t="e">
        <f t="shared" si="1"/>
        <v>#N/A</v>
      </c>
      <c r="U7" s="345" t="e">
        <f t="shared" si="1"/>
        <v>#N/A</v>
      </c>
      <c r="V7" s="345" t="e">
        <f t="shared" si="1"/>
        <v>#N/A</v>
      </c>
      <c r="W7" s="345" t="e">
        <f t="shared" si="1"/>
        <v>#N/A</v>
      </c>
      <c r="X7" s="345" t="e">
        <f t="shared" si="1"/>
        <v>#N/A</v>
      </c>
      <c r="Y7" s="345" t="e">
        <f t="shared" si="1"/>
        <v>#N/A</v>
      </c>
      <c r="Z7" s="345" t="e">
        <f t="shared" si="1"/>
        <v>#N/A</v>
      </c>
      <c r="AA7" s="345" t="e">
        <f t="shared" si="1"/>
        <v>#N/A</v>
      </c>
      <c r="AB7" s="345" t="e">
        <f t="shared" si="1"/>
        <v>#N/A</v>
      </c>
      <c r="AC7" s="345" t="e">
        <f t="shared" si="1"/>
        <v>#N/A</v>
      </c>
      <c r="AD7" s="345" t="e">
        <f t="shared" si="1"/>
        <v>#N/A</v>
      </c>
      <c r="AE7" s="345" t="e">
        <f t="shared" si="1"/>
        <v>#N/A</v>
      </c>
      <c r="AF7" s="365" t="e">
        <f t="shared" si="1"/>
        <v>#N/A</v>
      </c>
    </row>
    <row r="8" spans="1:32" x14ac:dyDescent="0.2">
      <c r="A8" s="170">
        <v>2</v>
      </c>
      <c r="B8" s="51" t="str">
        <f>'2. Biologische agentia'!B10</f>
        <v>Campylobacter spp</v>
      </c>
      <c r="C8" s="203" t="s">
        <v>118</v>
      </c>
      <c r="D8" s="187"/>
      <c r="E8" s="187"/>
      <c r="F8" s="187"/>
      <c r="G8" s="187"/>
      <c r="H8" s="187"/>
      <c r="I8" s="187"/>
      <c r="J8" s="187"/>
      <c r="K8" s="187"/>
      <c r="L8" s="187"/>
      <c r="M8" s="187"/>
      <c r="N8" s="187"/>
      <c r="O8" s="187"/>
      <c r="P8" s="187"/>
      <c r="Q8" s="188"/>
      <c r="R8" s="366">
        <f t="shared" ref="R8:R21" si="2">VLOOKUP(C8,$A$25:$B$26,2,FALSE)</f>
        <v>1</v>
      </c>
      <c r="S8" s="347" t="e">
        <f t="shared" ref="S8:S21" si="3">VLOOKUP(D8,$A$25:$B$26,2,FALSE)</f>
        <v>#N/A</v>
      </c>
      <c r="T8" s="347" t="e">
        <f t="shared" ref="T8:T21" si="4">VLOOKUP(E8,$A$25:$B$26,2,FALSE)</f>
        <v>#N/A</v>
      </c>
      <c r="U8" s="347" t="e">
        <f t="shared" ref="U8:U21" si="5">VLOOKUP(F8,$A$25:$B$26,2,FALSE)</f>
        <v>#N/A</v>
      </c>
      <c r="V8" s="347" t="e">
        <f t="shared" ref="V8:V21" si="6">VLOOKUP(G8,$A$25:$B$26,2,FALSE)</f>
        <v>#N/A</v>
      </c>
      <c r="W8" s="347" t="e">
        <f t="shared" ref="W8:W21" si="7">VLOOKUP(H8,$A$25:$B$26,2,FALSE)</f>
        <v>#N/A</v>
      </c>
      <c r="X8" s="347" t="e">
        <f t="shared" ref="X8:X21" si="8">VLOOKUP(I8,$A$25:$B$26,2,FALSE)</f>
        <v>#N/A</v>
      </c>
      <c r="Y8" s="347" t="e">
        <f t="shared" ref="Y8:Y21" si="9">VLOOKUP(J8,$A$25:$B$26,2,FALSE)</f>
        <v>#N/A</v>
      </c>
      <c r="Z8" s="347" t="e">
        <f t="shared" ref="Z8:Z21" si="10">VLOOKUP(K8,$A$25:$B$26,2,FALSE)</f>
        <v>#N/A</v>
      </c>
      <c r="AA8" s="347" t="e">
        <f t="shared" ref="AA8:AA21" si="11">VLOOKUP(L8,$A$25:$B$26,2,FALSE)</f>
        <v>#N/A</v>
      </c>
      <c r="AB8" s="347" t="e">
        <f t="shared" ref="AB8:AB21" si="12">VLOOKUP(M8,$A$25:$B$26,2,FALSE)</f>
        <v>#N/A</v>
      </c>
      <c r="AC8" s="347" t="e">
        <f t="shared" ref="AC8:AC21" si="13">VLOOKUP(N8,$A$25:$B$26,2,FALSE)</f>
        <v>#N/A</v>
      </c>
      <c r="AD8" s="347" t="e">
        <f t="shared" ref="AD8:AD21" si="14">VLOOKUP(O8,$A$25:$B$26,2,FALSE)</f>
        <v>#N/A</v>
      </c>
      <c r="AE8" s="347" t="e">
        <f t="shared" ref="AE8:AE21" si="15">VLOOKUP(P8,$A$25:$B$26,2,FALSE)</f>
        <v>#N/A</v>
      </c>
      <c r="AF8" s="367" t="e">
        <f t="shared" ref="AF8:AF20" si="16">VLOOKUP(Q8,$A$25:$B$26,2,FALSE)</f>
        <v>#N/A</v>
      </c>
    </row>
    <row r="9" spans="1:32" x14ac:dyDescent="0.2">
      <c r="A9" s="170">
        <v>3</v>
      </c>
      <c r="B9" s="51" t="str">
        <f>'2. Biologische agentia'!B11</f>
        <v>Cryptospridium spp</v>
      </c>
      <c r="C9" s="203" t="s">
        <v>118</v>
      </c>
      <c r="D9" s="187"/>
      <c r="E9" s="187"/>
      <c r="F9" s="187"/>
      <c r="G9" s="187"/>
      <c r="H9" s="187"/>
      <c r="I9" s="187"/>
      <c r="J9" s="187"/>
      <c r="K9" s="187"/>
      <c r="L9" s="187"/>
      <c r="M9" s="187"/>
      <c r="N9" s="187"/>
      <c r="O9" s="187"/>
      <c r="P9" s="187"/>
      <c r="Q9" s="188"/>
      <c r="R9" s="366">
        <f t="shared" si="2"/>
        <v>1</v>
      </c>
      <c r="S9" s="347" t="e">
        <f t="shared" si="3"/>
        <v>#N/A</v>
      </c>
      <c r="T9" s="347" t="e">
        <f t="shared" si="4"/>
        <v>#N/A</v>
      </c>
      <c r="U9" s="347" t="e">
        <f t="shared" si="5"/>
        <v>#N/A</v>
      </c>
      <c r="V9" s="347" t="e">
        <f t="shared" si="6"/>
        <v>#N/A</v>
      </c>
      <c r="W9" s="347" t="e">
        <f t="shared" si="7"/>
        <v>#N/A</v>
      </c>
      <c r="X9" s="347" t="e">
        <f t="shared" si="8"/>
        <v>#N/A</v>
      </c>
      <c r="Y9" s="347" t="e">
        <f t="shared" si="9"/>
        <v>#N/A</v>
      </c>
      <c r="Z9" s="347" t="e">
        <f t="shared" si="10"/>
        <v>#N/A</v>
      </c>
      <c r="AA9" s="347" t="e">
        <f t="shared" si="11"/>
        <v>#N/A</v>
      </c>
      <c r="AB9" s="347" t="e">
        <f t="shared" si="12"/>
        <v>#N/A</v>
      </c>
      <c r="AC9" s="347" t="e">
        <f t="shared" si="13"/>
        <v>#N/A</v>
      </c>
      <c r="AD9" s="347" t="e">
        <f t="shared" si="14"/>
        <v>#N/A</v>
      </c>
      <c r="AE9" s="347" t="e">
        <f t="shared" si="15"/>
        <v>#N/A</v>
      </c>
      <c r="AF9" s="367" t="e">
        <f t="shared" si="16"/>
        <v>#N/A</v>
      </c>
    </row>
    <row r="10" spans="1:32" x14ac:dyDescent="0.2">
      <c r="A10" s="170">
        <v>4</v>
      </c>
      <c r="B10" s="51" t="str">
        <f>'2. Biologische agentia'!B12</f>
        <v>Worst Case BA</v>
      </c>
      <c r="C10" s="203" t="s">
        <v>118</v>
      </c>
      <c r="D10" s="187"/>
      <c r="E10" s="187"/>
      <c r="F10" s="187"/>
      <c r="G10" s="187"/>
      <c r="H10" s="187"/>
      <c r="I10" s="187"/>
      <c r="J10" s="187"/>
      <c r="K10" s="187"/>
      <c r="L10" s="187"/>
      <c r="M10" s="187"/>
      <c r="N10" s="187"/>
      <c r="O10" s="187"/>
      <c r="P10" s="187"/>
      <c r="Q10" s="188"/>
      <c r="R10" s="366">
        <f t="shared" si="2"/>
        <v>1</v>
      </c>
      <c r="S10" s="347" t="e">
        <f t="shared" si="3"/>
        <v>#N/A</v>
      </c>
      <c r="T10" s="347" t="e">
        <f t="shared" si="4"/>
        <v>#N/A</v>
      </c>
      <c r="U10" s="347" t="e">
        <f t="shared" si="5"/>
        <v>#N/A</v>
      </c>
      <c r="V10" s="347" t="e">
        <f t="shared" si="6"/>
        <v>#N/A</v>
      </c>
      <c r="W10" s="347" t="e">
        <f t="shared" si="7"/>
        <v>#N/A</v>
      </c>
      <c r="X10" s="347" t="e">
        <f t="shared" si="8"/>
        <v>#N/A</v>
      </c>
      <c r="Y10" s="347" t="e">
        <f t="shared" si="9"/>
        <v>#N/A</v>
      </c>
      <c r="Z10" s="347" t="e">
        <f t="shared" si="10"/>
        <v>#N/A</v>
      </c>
      <c r="AA10" s="347" t="e">
        <f t="shared" si="11"/>
        <v>#N/A</v>
      </c>
      <c r="AB10" s="347" t="e">
        <f t="shared" si="12"/>
        <v>#N/A</v>
      </c>
      <c r="AC10" s="347" t="e">
        <f t="shared" si="13"/>
        <v>#N/A</v>
      </c>
      <c r="AD10" s="347" t="e">
        <f t="shared" si="14"/>
        <v>#N/A</v>
      </c>
      <c r="AE10" s="347" t="e">
        <f t="shared" si="15"/>
        <v>#N/A</v>
      </c>
      <c r="AF10" s="367" t="e">
        <f t="shared" si="16"/>
        <v>#N/A</v>
      </c>
    </row>
    <row r="11" spans="1:32" x14ac:dyDescent="0.2">
      <c r="A11" s="170">
        <v>5</v>
      </c>
      <c r="B11" s="51">
        <f>'2. Biologische agentia'!B13</f>
        <v>0</v>
      </c>
      <c r="C11" s="203"/>
      <c r="D11" s="187"/>
      <c r="E11" s="187"/>
      <c r="F11" s="187"/>
      <c r="G11" s="187"/>
      <c r="H11" s="187"/>
      <c r="I11" s="187"/>
      <c r="J11" s="187"/>
      <c r="K11" s="187"/>
      <c r="L11" s="187"/>
      <c r="M11" s="187"/>
      <c r="N11" s="187"/>
      <c r="O11" s="187"/>
      <c r="P11" s="187"/>
      <c r="Q11" s="188"/>
      <c r="R11" s="366" t="e">
        <f t="shared" si="2"/>
        <v>#N/A</v>
      </c>
      <c r="S11" s="347" t="e">
        <f t="shared" si="3"/>
        <v>#N/A</v>
      </c>
      <c r="T11" s="347" t="e">
        <f t="shared" si="4"/>
        <v>#N/A</v>
      </c>
      <c r="U11" s="347" t="e">
        <f t="shared" si="5"/>
        <v>#N/A</v>
      </c>
      <c r="V11" s="347" t="e">
        <f t="shared" si="6"/>
        <v>#N/A</v>
      </c>
      <c r="W11" s="347" t="e">
        <f t="shared" si="7"/>
        <v>#N/A</v>
      </c>
      <c r="X11" s="347" t="e">
        <f t="shared" si="8"/>
        <v>#N/A</v>
      </c>
      <c r="Y11" s="347" t="e">
        <f t="shared" si="9"/>
        <v>#N/A</v>
      </c>
      <c r="Z11" s="347" t="e">
        <f t="shared" si="10"/>
        <v>#N/A</v>
      </c>
      <c r="AA11" s="347" t="e">
        <f t="shared" si="11"/>
        <v>#N/A</v>
      </c>
      <c r="AB11" s="347" t="e">
        <f t="shared" si="12"/>
        <v>#N/A</v>
      </c>
      <c r="AC11" s="347" t="e">
        <f t="shared" si="13"/>
        <v>#N/A</v>
      </c>
      <c r="AD11" s="347" t="e">
        <f t="shared" si="14"/>
        <v>#N/A</v>
      </c>
      <c r="AE11" s="347" t="e">
        <f t="shared" si="15"/>
        <v>#N/A</v>
      </c>
      <c r="AF11" s="367" t="e">
        <f t="shared" si="16"/>
        <v>#N/A</v>
      </c>
    </row>
    <row r="12" spans="1:32" x14ac:dyDescent="0.2">
      <c r="A12" s="170">
        <v>6</v>
      </c>
      <c r="B12" s="51">
        <f>'2. Biologische agentia'!B14</f>
        <v>0</v>
      </c>
      <c r="C12" s="203"/>
      <c r="D12" s="187"/>
      <c r="E12" s="187"/>
      <c r="F12" s="187"/>
      <c r="G12" s="187"/>
      <c r="H12" s="187"/>
      <c r="I12" s="187"/>
      <c r="J12" s="187"/>
      <c r="K12" s="187"/>
      <c r="L12" s="187"/>
      <c r="M12" s="187"/>
      <c r="N12" s="187"/>
      <c r="O12" s="187"/>
      <c r="P12" s="187"/>
      <c r="Q12" s="188"/>
      <c r="R12" s="366" t="e">
        <f t="shared" si="2"/>
        <v>#N/A</v>
      </c>
      <c r="S12" s="347" t="e">
        <f t="shared" si="3"/>
        <v>#N/A</v>
      </c>
      <c r="T12" s="347" t="e">
        <f t="shared" si="4"/>
        <v>#N/A</v>
      </c>
      <c r="U12" s="347" t="e">
        <f t="shared" si="5"/>
        <v>#N/A</v>
      </c>
      <c r="V12" s="347" t="e">
        <f t="shared" si="6"/>
        <v>#N/A</v>
      </c>
      <c r="W12" s="347" t="e">
        <f t="shared" si="7"/>
        <v>#N/A</v>
      </c>
      <c r="X12" s="347" t="e">
        <f t="shared" si="8"/>
        <v>#N/A</v>
      </c>
      <c r="Y12" s="347" t="e">
        <f t="shared" si="9"/>
        <v>#N/A</v>
      </c>
      <c r="Z12" s="347" t="e">
        <f t="shared" si="10"/>
        <v>#N/A</v>
      </c>
      <c r="AA12" s="347" t="e">
        <f t="shared" si="11"/>
        <v>#N/A</v>
      </c>
      <c r="AB12" s="347" t="e">
        <f t="shared" si="12"/>
        <v>#N/A</v>
      </c>
      <c r="AC12" s="347" t="e">
        <f t="shared" si="13"/>
        <v>#N/A</v>
      </c>
      <c r="AD12" s="347" t="e">
        <f t="shared" si="14"/>
        <v>#N/A</v>
      </c>
      <c r="AE12" s="347" t="e">
        <f t="shared" si="15"/>
        <v>#N/A</v>
      </c>
      <c r="AF12" s="367" t="e">
        <f t="shared" si="16"/>
        <v>#N/A</v>
      </c>
    </row>
    <row r="13" spans="1:32" x14ac:dyDescent="0.2">
      <c r="A13" s="170">
        <v>7</v>
      </c>
      <c r="B13" s="51">
        <f>'2. Biologische agentia'!B15</f>
        <v>0</v>
      </c>
      <c r="C13" s="204"/>
      <c r="D13" s="187"/>
      <c r="E13" s="187"/>
      <c r="F13" s="187"/>
      <c r="G13" s="187"/>
      <c r="H13" s="187"/>
      <c r="I13" s="187"/>
      <c r="J13" s="187"/>
      <c r="K13" s="187"/>
      <c r="L13" s="187"/>
      <c r="M13" s="187"/>
      <c r="N13" s="187"/>
      <c r="O13" s="187"/>
      <c r="P13" s="187"/>
      <c r="Q13" s="188"/>
      <c r="R13" s="366" t="e">
        <f t="shared" si="2"/>
        <v>#N/A</v>
      </c>
      <c r="S13" s="347" t="e">
        <f t="shared" si="3"/>
        <v>#N/A</v>
      </c>
      <c r="T13" s="347" t="e">
        <f t="shared" si="4"/>
        <v>#N/A</v>
      </c>
      <c r="U13" s="347" t="e">
        <f t="shared" si="5"/>
        <v>#N/A</v>
      </c>
      <c r="V13" s="347" t="e">
        <f t="shared" si="6"/>
        <v>#N/A</v>
      </c>
      <c r="W13" s="347" t="e">
        <f t="shared" si="7"/>
        <v>#N/A</v>
      </c>
      <c r="X13" s="347" t="e">
        <f t="shared" si="8"/>
        <v>#N/A</v>
      </c>
      <c r="Y13" s="347" t="e">
        <f t="shared" si="9"/>
        <v>#N/A</v>
      </c>
      <c r="Z13" s="347" t="e">
        <f t="shared" si="10"/>
        <v>#N/A</v>
      </c>
      <c r="AA13" s="347" t="e">
        <f t="shared" si="11"/>
        <v>#N/A</v>
      </c>
      <c r="AB13" s="347" t="e">
        <f t="shared" si="12"/>
        <v>#N/A</v>
      </c>
      <c r="AC13" s="347" t="e">
        <f t="shared" si="13"/>
        <v>#N/A</v>
      </c>
      <c r="AD13" s="347" t="e">
        <f t="shared" si="14"/>
        <v>#N/A</v>
      </c>
      <c r="AE13" s="347" t="e">
        <f t="shared" si="15"/>
        <v>#N/A</v>
      </c>
      <c r="AF13" s="367" t="e">
        <f t="shared" si="16"/>
        <v>#N/A</v>
      </c>
    </row>
    <row r="14" spans="1:32" x14ac:dyDescent="0.2">
      <c r="A14" s="170">
        <v>8</v>
      </c>
      <c r="B14" s="51">
        <f>'2. Biologische agentia'!B16</f>
        <v>0</v>
      </c>
      <c r="C14" s="204"/>
      <c r="D14" s="187"/>
      <c r="E14" s="187"/>
      <c r="F14" s="187"/>
      <c r="G14" s="187"/>
      <c r="H14" s="187"/>
      <c r="I14" s="187"/>
      <c r="J14" s="187"/>
      <c r="K14" s="187"/>
      <c r="L14" s="187"/>
      <c r="M14" s="187"/>
      <c r="N14" s="187"/>
      <c r="O14" s="187"/>
      <c r="P14" s="187"/>
      <c r="Q14" s="188"/>
      <c r="R14" s="366" t="e">
        <f t="shared" si="2"/>
        <v>#N/A</v>
      </c>
      <c r="S14" s="347" t="e">
        <f t="shared" si="3"/>
        <v>#N/A</v>
      </c>
      <c r="T14" s="347" t="e">
        <f t="shared" si="4"/>
        <v>#N/A</v>
      </c>
      <c r="U14" s="347" t="e">
        <f t="shared" si="5"/>
        <v>#N/A</v>
      </c>
      <c r="V14" s="347" t="e">
        <f t="shared" si="6"/>
        <v>#N/A</v>
      </c>
      <c r="W14" s="347" t="e">
        <f t="shared" si="7"/>
        <v>#N/A</v>
      </c>
      <c r="X14" s="347" t="e">
        <f t="shared" si="8"/>
        <v>#N/A</v>
      </c>
      <c r="Y14" s="347" t="e">
        <f t="shared" si="9"/>
        <v>#N/A</v>
      </c>
      <c r="Z14" s="347" t="e">
        <f t="shared" si="10"/>
        <v>#N/A</v>
      </c>
      <c r="AA14" s="347" t="e">
        <f t="shared" si="11"/>
        <v>#N/A</v>
      </c>
      <c r="AB14" s="347" t="e">
        <f t="shared" si="12"/>
        <v>#N/A</v>
      </c>
      <c r="AC14" s="347" t="e">
        <f t="shared" si="13"/>
        <v>#N/A</v>
      </c>
      <c r="AD14" s="347" t="e">
        <f t="shared" si="14"/>
        <v>#N/A</v>
      </c>
      <c r="AE14" s="347" t="e">
        <f t="shared" si="15"/>
        <v>#N/A</v>
      </c>
      <c r="AF14" s="367" t="e">
        <f t="shared" si="16"/>
        <v>#N/A</v>
      </c>
    </row>
    <row r="15" spans="1:32" x14ac:dyDescent="0.2">
      <c r="A15" s="170">
        <v>9</v>
      </c>
      <c r="B15" s="51">
        <f>'2. Biologische agentia'!B17</f>
        <v>0</v>
      </c>
      <c r="C15" s="204"/>
      <c r="D15" s="187"/>
      <c r="E15" s="187"/>
      <c r="F15" s="187"/>
      <c r="G15" s="187"/>
      <c r="H15" s="187"/>
      <c r="I15" s="187"/>
      <c r="J15" s="187"/>
      <c r="K15" s="187"/>
      <c r="L15" s="187"/>
      <c r="M15" s="187"/>
      <c r="N15" s="187"/>
      <c r="O15" s="187"/>
      <c r="P15" s="187"/>
      <c r="Q15" s="188"/>
      <c r="R15" s="366" t="e">
        <f t="shared" si="2"/>
        <v>#N/A</v>
      </c>
      <c r="S15" s="347" t="e">
        <f t="shared" si="3"/>
        <v>#N/A</v>
      </c>
      <c r="T15" s="347" t="e">
        <f t="shared" si="4"/>
        <v>#N/A</v>
      </c>
      <c r="U15" s="347" t="e">
        <f t="shared" si="5"/>
        <v>#N/A</v>
      </c>
      <c r="V15" s="347" t="e">
        <f t="shared" si="6"/>
        <v>#N/A</v>
      </c>
      <c r="W15" s="347" t="e">
        <f t="shared" si="7"/>
        <v>#N/A</v>
      </c>
      <c r="X15" s="347" t="e">
        <f t="shared" si="8"/>
        <v>#N/A</v>
      </c>
      <c r="Y15" s="347" t="e">
        <f t="shared" si="9"/>
        <v>#N/A</v>
      </c>
      <c r="Z15" s="347" t="e">
        <f t="shared" si="10"/>
        <v>#N/A</v>
      </c>
      <c r="AA15" s="347" t="e">
        <f t="shared" si="11"/>
        <v>#N/A</v>
      </c>
      <c r="AB15" s="347" t="e">
        <f t="shared" si="12"/>
        <v>#N/A</v>
      </c>
      <c r="AC15" s="347" t="e">
        <f t="shared" si="13"/>
        <v>#N/A</v>
      </c>
      <c r="AD15" s="347" t="e">
        <f t="shared" si="14"/>
        <v>#N/A</v>
      </c>
      <c r="AE15" s="347" t="e">
        <f t="shared" si="15"/>
        <v>#N/A</v>
      </c>
      <c r="AF15" s="367" t="e">
        <f t="shared" si="16"/>
        <v>#N/A</v>
      </c>
    </row>
    <row r="16" spans="1:32" x14ac:dyDescent="0.2">
      <c r="A16" s="170">
        <v>10</v>
      </c>
      <c r="B16" s="51">
        <f>'2. Biologische agentia'!B18</f>
        <v>0</v>
      </c>
      <c r="C16" s="204"/>
      <c r="D16" s="187"/>
      <c r="E16" s="187"/>
      <c r="F16" s="187"/>
      <c r="G16" s="187"/>
      <c r="H16" s="187"/>
      <c r="I16" s="187"/>
      <c r="J16" s="187"/>
      <c r="K16" s="187"/>
      <c r="L16" s="187"/>
      <c r="M16" s="187"/>
      <c r="N16" s="187"/>
      <c r="O16" s="187"/>
      <c r="P16" s="187"/>
      <c r="Q16" s="188"/>
      <c r="R16" s="366" t="e">
        <f t="shared" si="2"/>
        <v>#N/A</v>
      </c>
      <c r="S16" s="347" t="e">
        <f t="shared" si="3"/>
        <v>#N/A</v>
      </c>
      <c r="T16" s="347" t="e">
        <f t="shared" si="4"/>
        <v>#N/A</v>
      </c>
      <c r="U16" s="347" t="e">
        <f t="shared" si="5"/>
        <v>#N/A</v>
      </c>
      <c r="V16" s="347" t="e">
        <f t="shared" si="6"/>
        <v>#N/A</v>
      </c>
      <c r="W16" s="347" t="e">
        <f t="shared" si="7"/>
        <v>#N/A</v>
      </c>
      <c r="X16" s="347" t="e">
        <f t="shared" si="8"/>
        <v>#N/A</v>
      </c>
      <c r="Y16" s="347" t="e">
        <f t="shared" si="9"/>
        <v>#N/A</v>
      </c>
      <c r="Z16" s="347" t="e">
        <f t="shared" si="10"/>
        <v>#N/A</v>
      </c>
      <c r="AA16" s="347" t="e">
        <f t="shared" si="11"/>
        <v>#N/A</v>
      </c>
      <c r="AB16" s="347" t="e">
        <f t="shared" si="12"/>
        <v>#N/A</v>
      </c>
      <c r="AC16" s="347" t="e">
        <f t="shared" si="13"/>
        <v>#N/A</v>
      </c>
      <c r="AD16" s="347" t="e">
        <f t="shared" si="14"/>
        <v>#N/A</v>
      </c>
      <c r="AE16" s="347" t="e">
        <f t="shared" si="15"/>
        <v>#N/A</v>
      </c>
      <c r="AF16" s="367" t="e">
        <f t="shared" si="16"/>
        <v>#N/A</v>
      </c>
    </row>
    <row r="17" spans="1:32" x14ac:dyDescent="0.2">
      <c r="A17" s="170">
        <v>11</v>
      </c>
      <c r="B17" s="51">
        <f>'2. Biologische agentia'!B19</f>
        <v>0</v>
      </c>
      <c r="C17" s="204"/>
      <c r="D17" s="187"/>
      <c r="E17" s="187"/>
      <c r="F17" s="187"/>
      <c r="G17" s="187"/>
      <c r="H17" s="187"/>
      <c r="I17" s="187"/>
      <c r="J17" s="187"/>
      <c r="K17" s="187"/>
      <c r="L17" s="187"/>
      <c r="M17" s="187"/>
      <c r="N17" s="187"/>
      <c r="O17" s="187"/>
      <c r="P17" s="187"/>
      <c r="Q17" s="188"/>
      <c r="R17" s="366" t="e">
        <f t="shared" si="2"/>
        <v>#N/A</v>
      </c>
      <c r="S17" s="347" t="e">
        <f t="shared" si="3"/>
        <v>#N/A</v>
      </c>
      <c r="T17" s="347" t="e">
        <f t="shared" si="4"/>
        <v>#N/A</v>
      </c>
      <c r="U17" s="347" t="e">
        <f t="shared" si="5"/>
        <v>#N/A</v>
      </c>
      <c r="V17" s="347" t="e">
        <f t="shared" si="6"/>
        <v>#N/A</v>
      </c>
      <c r="W17" s="347" t="e">
        <f t="shared" si="7"/>
        <v>#N/A</v>
      </c>
      <c r="X17" s="347" t="e">
        <f t="shared" si="8"/>
        <v>#N/A</v>
      </c>
      <c r="Y17" s="347" t="e">
        <f t="shared" si="9"/>
        <v>#N/A</v>
      </c>
      <c r="Z17" s="347" t="e">
        <f t="shared" si="10"/>
        <v>#N/A</v>
      </c>
      <c r="AA17" s="347" t="e">
        <f t="shared" si="11"/>
        <v>#N/A</v>
      </c>
      <c r="AB17" s="347" t="e">
        <f t="shared" si="12"/>
        <v>#N/A</v>
      </c>
      <c r="AC17" s="347" t="e">
        <f t="shared" si="13"/>
        <v>#N/A</v>
      </c>
      <c r="AD17" s="347" t="e">
        <f t="shared" si="14"/>
        <v>#N/A</v>
      </c>
      <c r="AE17" s="347" t="e">
        <f t="shared" si="15"/>
        <v>#N/A</v>
      </c>
      <c r="AF17" s="367" t="e">
        <f t="shared" si="16"/>
        <v>#N/A</v>
      </c>
    </row>
    <row r="18" spans="1:32" x14ac:dyDescent="0.2">
      <c r="A18" s="170">
        <v>12</v>
      </c>
      <c r="B18" s="51">
        <f>'2. Biologische agentia'!B20</f>
        <v>0</v>
      </c>
      <c r="C18" s="204"/>
      <c r="D18" s="187"/>
      <c r="E18" s="187"/>
      <c r="F18" s="187"/>
      <c r="G18" s="187"/>
      <c r="H18" s="187"/>
      <c r="I18" s="187"/>
      <c r="J18" s="187"/>
      <c r="K18" s="187"/>
      <c r="L18" s="187"/>
      <c r="M18" s="187"/>
      <c r="N18" s="187"/>
      <c r="O18" s="187"/>
      <c r="P18" s="187"/>
      <c r="Q18" s="188"/>
      <c r="R18" s="366" t="e">
        <f t="shared" si="2"/>
        <v>#N/A</v>
      </c>
      <c r="S18" s="347" t="e">
        <f t="shared" si="3"/>
        <v>#N/A</v>
      </c>
      <c r="T18" s="347" t="e">
        <f t="shared" si="4"/>
        <v>#N/A</v>
      </c>
      <c r="U18" s="347" t="e">
        <f t="shared" si="5"/>
        <v>#N/A</v>
      </c>
      <c r="V18" s="347" t="e">
        <f t="shared" si="6"/>
        <v>#N/A</v>
      </c>
      <c r="W18" s="347" t="e">
        <f t="shared" si="7"/>
        <v>#N/A</v>
      </c>
      <c r="X18" s="347" t="e">
        <f t="shared" si="8"/>
        <v>#N/A</v>
      </c>
      <c r="Y18" s="347" t="e">
        <f t="shared" si="9"/>
        <v>#N/A</v>
      </c>
      <c r="Z18" s="347" t="e">
        <f t="shared" si="10"/>
        <v>#N/A</v>
      </c>
      <c r="AA18" s="347" t="e">
        <f t="shared" si="11"/>
        <v>#N/A</v>
      </c>
      <c r="AB18" s="347" t="e">
        <f t="shared" si="12"/>
        <v>#N/A</v>
      </c>
      <c r="AC18" s="347" t="e">
        <f t="shared" si="13"/>
        <v>#N/A</v>
      </c>
      <c r="AD18" s="347" t="e">
        <f t="shared" si="14"/>
        <v>#N/A</v>
      </c>
      <c r="AE18" s="347" t="e">
        <f t="shared" si="15"/>
        <v>#N/A</v>
      </c>
      <c r="AF18" s="367" t="e">
        <f t="shared" si="16"/>
        <v>#N/A</v>
      </c>
    </row>
    <row r="19" spans="1:32" x14ac:dyDescent="0.2">
      <c r="A19" s="170">
        <v>13</v>
      </c>
      <c r="B19" s="51">
        <f>'2. Biologische agentia'!B21</f>
        <v>0</v>
      </c>
      <c r="C19" s="204"/>
      <c r="D19" s="187"/>
      <c r="E19" s="187"/>
      <c r="F19" s="187"/>
      <c r="G19" s="187"/>
      <c r="H19" s="187"/>
      <c r="I19" s="187"/>
      <c r="J19" s="187"/>
      <c r="K19" s="187"/>
      <c r="L19" s="187"/>
      <c r="M19" s="187"/>
      <c r="N19" s="187"/>
      <c r="O19" s="187"/>
      <c r="P19" s="187"/>
      <c r="Q19" s="188"/>
      <c r="R19" s="366" t="e">
        <f t="shared" si="2"/>
        <v>#N/A</v>
      </c>
      <c r="S19" s="347" t="e">
        <f t="shared" si="3"/>
        <v>#N/A</v>
      </c>
      <c r="T19" s="347" t="e">
        <f t="shared" si="4"/>
        <v>#N/A</v>
      </c>
      <c r="U19" s="347" t="e">
        <f t="shared" si="5"/>
        <v>#N/A</v>
      </c>
      <c r="V19" s="347" t="e">
        <f t="shared" si="6"/>
        <v>#N/A</v>
      </c>
      <c r="W19" s="347" t="e">
        <f t="shared" si="7"/>
        <v>#N/A</v>
      </c>
      <c r="X19" s="347" t="e">
        <f t="shared" si="8"/>
        <v>#N/A</v>
      </c>
      <c r="Y19" s="347" t="e">
        <f t="shared" si="9"/>
        <v>#N/A</v>
      </c>
      <c r="Z19" s="347" t="e">
        <f t="shared" si="10"/>
        <v>#N/A</v>
      </c>
      <c r="AA19" s="347" t="e">
        <f t="shared" si="11"/>
        <v>#N/A</v>
      </c>
      <c r="AB19" s="347" t="e">
        <f t="shared" si="12"/>
        <v>#N/A</v>
      </c>
      <c r="AC19" s="347" t="e">
        <f t="shared" si="13"/>
        <v>#N/A</v>
      </c>
      <c r="AD19" s="347" t="e">
        <f t="shared" si="14"/>
        <v>#N/A</v>
      </c>
      <c r="AE19" s="347" t="e">
        <f t="shared" si="15"/>
        <v>#N/A</v>
      </c>
      <c r="AF19" s="367" t="e">
        <f t="shared" si="16"/>
        <v>#N/A</v>
      </c>
    </row>
    <row r="20" spans="1:32" x14ac:dyDescent="0.2">
      <c r="A20" s="170">
        <v>14</v>
      </c>
      <c r="B20" s="51">
        <f>'2. Biologische agentia'!B22</f>
        <v>0</v>
      </c>
      <c r="C20" s="204"/>
      <c r="D20" s="187"/>
      <c r="E20" s="187"/>
      <c r="F20" s="187"/>
      <c r="G20" s="187"/>
      <c r="H20" s="187"/>
      <c r="I20" s="187"/>
      <c r="J20" s="187"/>
      <c r="K20" s="187"/>
      <c r="L20" s="187"/>
      <c r="M20" s="187"/>
      <c r="N20" s="187"/>
      <c r="O20" s="187"/>
      <c r="P20" s="187"/>
      <c r="Q20" s="188"/>
      <c r="R20" s="366" t="e">
        <f t="shared" si="2"/>
        <v>#N/A</v>
      </c>
      <c r="S20" s="347" t="e">
        <f t="shared" si="3"/>
        <v>#N/A</v>
      </c>
      <c r="T20" s="347" t="e">
        <f t="shared" si="4"/>
        <v>#N/A</v>
      </c>
      <c r="U20" s="347" t="e">
        <f t="shared" si="5"/>
        <v>#N/A</v>
      </c>
      <c r="V20" s="347" t="e">
        <f t="shared" si="6"/>
        <v>#N/A</v>
      </c>
      <c r="W20" s="347" t="e">
        <f t="shared" si="7"/>
        <v>#N/A</v>
      </c>
      <c r="X20" s="347" t="e">
        <f t="shared" si="8"/>
        <v>#N/A</v>
      </c>
      <c r="Y20" s="347" t="e">
        <f t="shared" si="9"/>
        <v>#N/A</v>
      </c>
      <c r="Z20" s="347" t="e">
        <f t="shared" si="10"/>
        <v>#N/A</v>
      </c>
      <c r="AA20" s="347" t="e">
        <f t="shared" si="11"/>
        <v>#N/A</v>
      </c>
      <c r="AB20" s="347" t="e">
        <f t="shared" si="12"/>
        <v>#N/A</v>
      </c>
      <c r="AC20" s="347" t="e">
        <f t="shared" si="13"/>
        <v>#N/A</v>
      </c>
      <c r="AD20" s="347" t="e">
        <f t="shared" si="14"/>
        <v>#N/A</v>
      </c>
      <c r="AE20" s="347" t="e">
        <f t="shared" si="15"/>
        <v>#N/A</v>
      </c>
      <c r="AF20" s="367" t="e">
        <f t="shared" si="16"/>
        <v>#N/A</v>
      </c>
    </row>
    <row r="21" spans="1:32" x14ac:dyDescent="0.2">
      <c r="A21" s="171">
        <v>15</v>
      </c>
      <c r="B21" s="52">
        <f>'2. Biologische agentia'!B23</f>
        <v>0</v>
      </c>
      <c r="C21" s="205"/>
      <c r="D21" s="206"/>
      <c r="E21" s="206"/>
      <c r="F21" s="206"/>
      <c r="G21" s="206"/>
      <c r="H21" s="206"/>
      <c r="I21" s="206"/>
      <c r="J21" s="206"/>
      <c r="K21" s="206"/>
      <c r="L21" s="206"/>
      <c r="M21" s="206"/>
      <c r="N21" s="206"/>
      <c r="O21" s="206"/>
      <c r="P21" s="206"/>
      <c r="Q21" s="207"/>
      <c r="R21" s="368" t="e">
        <f t="shared" si="2"/>
        <v>#N/A</v>
      </c>
      <c r="S21" s="351" t="e">
        <f t="shared" si="3"/>
        <v>#N/A</v>
      </c>
      <c r="T21" s="351" t="e">
        <f t="shared" si="4"/>
        <v>#N/A</v>
      </c>
      <c r="U21" s="351" t="e">
        <f t="shared" si="5"/>
        <v>#N/A</v>
      </c>
      <c r="V21" s="351" t="e">
        <f t="shared" si="6"/>
        <v>#N/A</v>
      </c>
      <c r="W21" s="351" t="e">
        <f t="shared" si="7"/>
        <v>#N/A</v>
      </c>
      <c r="X21" s="351" t="e">
        <f t="shared" si="8"/>
        <v>#N/A</v>
      </c>
      <c r="Y21" s="351" t="e">
        <f t="shared" si="9"/>
        <v>#N/A</v>
      </c>
      <c r="Z21" s="351" t="e">
        <f t="shared" si="10"/>
        <v>#N/A</v>
      </c>
      <c r="AA21" s="351" t="e">
        <f t="shared" si="11"/>
        <v>#N/A</v>
      </c>
      <c r="AB21" s="351" t="e">
        <f t="shared" si="12"/>
        <v>#N/A</v>
      </c>
      <c r="AC21" s="351" t="e">
        <f t="shared" si="13"/>
        <v>#N/A</v>
      </c>
      <c r="AD21" s="351" t="e">
        <f t="shared" si="14"/>
        <v>#N/A</v>
      </c>
      <c r="AE21" s="351" t="e">
        <f t="shared" si="15"/>
        <v>#N/A</v>
      </c>
      <c r="AF21" s="369" t="e">
        <f>VLOOKUP(Q21,$A$25:$B$26,2,FALSE)</f>
        <v>#N/A</v>
      </c>
    </row>
    <row r="22" spans="1:32" x14ac:dyDescent="0.2">
      <c r="A22" s="2"/>
      <c r="B22" s="2"/>
    </row>
    <row r="23" spans="1:32" hidden="1" x14ac:dyDescent="0.2">
      <c r="A23" s="2"/>
      <c r="B23" s="2"/>
    </row>
    <row r="24" spans="1:32" ht="24.75" hidden="1" customHeight="1" x14ac:dyDescent="0.2">
      <c r="A24" s="447" t="s">
        <v>149</v>
      </c>
      <c r="B24" s="448"/>
    </row>
    <row r="25" spans="1:32" hidden="1" x14ac:dyDescent="0.2">
      <c r="A25" s="357" t="s">
        <v>63</v>
      </c>
      <c r="B25" s="45">
        <v>0</v>
      </c>
    </row>
    <row r="26" spans="1:32" hidden="1" x14ac:dyDescent="0.2">
      <c r="A26" s="358" t="s">
        <v>118</v>
      </c>
      <c r="B26" s="46">
        <v>1</v>
      </c>
    </row>
    <row r="27" spans="1:32" hidden="1" x14ac:dyDescent="0.2"/>
    <row r="28" spans="1:32" hidden="1" x14ac:dyDescent="0.2"/>
    <row r="29" spans="1:32" hidden="1" x14ac:dyDescent="0.2"/>
  </sheetData>
  <sheetProtection password="F524" sheet="1" selectLockedCells="1"/>
  <mergeCells count="1">
    <mergeCell ref="A24:B24"/>
  </mergeCells>
  <phoneticPr fontId="17" type="noConversion"/>
  <dataValidations count="1">
    <dataValidation type="list" allowBlank="1" showInputMessage="1" showErrorMessage="1" sqref="C7:Q21" xr:uid="{C9FDA426-BCF8-40D5-BD70-0A0D1DB972B1}">
      <formula1>$A$25:$A$26</formula1>
    </dataValidation>
  </dataValidations>
  <pageMargins left="0.7" right="0.7" top="0.75" bottom="0.75" header="0.3" footer="0.3"/>
  <pageSetup paperSize="9" orientation="portrait" horizontalDpi="300" verticalDpi="300" r:id="rId1"/>
  <ignoredErrors>
    <ignoredError sqref="R11:R21 S11:AF21 X7:AF10" evalError="1"/>
    <ignoredError sqref="Q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E6C00-7CB3-4D49-9172-5BAF4620EA89}">
  <dimension ref="A1:F51"/>
  <sheetViews>
    <sheetView zoomScaleNormal="100" workbookViewId="0">
      <selection activeCell="B17" sqref="B17"/>
    </sheetView>
  </sheetViews>
  <sheetFormatPr defaultColWidth="9.140625" defaultRowHeight="12.75" x14ac:dyDescent="0.2"/>
  <cols>
    <col min="1" max="1" width="70.7109375" style="2" customWidth="1"/>
    <col min="2" max="2" width="9.7109375" style="210" customWidth="1"/>
    <col min="3" max="3" width="0" style="2" hidden="1" customWidth="1"/>
    <col min="4" max="4" width="9.42578125" style="2" hidden="1" customWidth="1"/>
    <col min="5" max="5" width="5.85546875" style="2" customWidth="1"/>
    <col min="6" max="16384" width="9.140625" style="2"/>
  </cols>
  <sheetData>
    <row r="1" spans="1:6" s="57" customFormat="1" ht="15.75" x14ac:dyDescent="0.25">
      <c r="A1" s="56" t="s">
        <v>203</v>
      </c>
      <c r="B1" s="208"/>
    </row>
    <row r="2" spans="1:6" customFormat="1" x14ac:dyDescent="0.2">
      <c r="A2" s="2" t="s">
        <v>202</v>
      </c>
      <c r="B2" s="209"/>
    </row>
    <row r="3" spans="1:6" customFormat="1" x14ac:dyDescent="0.2">
      <c r="A3" s="2"/>
      <c r="B3" s="209"/>
    </row>
    <row r="4" spans="1:6" customFormat="1" x14ac:dyDescent="0.2">
      <c r="A4" s="11" t="s">
        <v>204</v>
      </c>
      <c r="B4" s="209"/>
    </row>
    <row r="5" spans="1:6" customFormat="1" x14ac:dyDescent="0.2">
      <c r="A5" s="11" t="s">
        <v>205</v>
      </c>
      <c r="B5" s="209"/>
    </row>
    <row r="6" spans="1:6" x14ac:dyDescent="0.2">
      <c r="A6" s="11" t="s">
        <v>206</v>
      </c>
    </row>
    <row r="7" spans="1:6" x14ac:dyDescent="0.2">
      <c r="A7" s="11"/>
    </row>
    <row r="8" spans="1:6" s="56" customFormat="1" ht="13.5" customHeight="1" x14ac:dyDescent="0.25">
      <c r="A8" s="232" t="s">
        <v>159</v>
      </c>
      <c r="B8" s="233" t="s">
        <v>123</v>
      </c>
      <c r="C8" s="234" t="s">
        <v>131</v>
      </c>
      <c r="D8" s="235" t="s">
        <v>49</v>
      </c>
      <c r="F8" s="370"/>
    </row>
    <row r="9" spans="1:6" x14ac:dyDescent="0.2">
      <c r="A9" s="236" t="s">
        <v>117</v>
      </c>
      <c r="B9" s="211"/>
      <c r="C9" s="58"/>
      <c r="D9" s="58"/>
    </row>
    <row r="10" spans="1:6" x14ac:dyDescent="0.2">
      <c r="A10" s="59" t="s">
        <v>151</v>
      </c>
      <c r="B10" s="212" t="s">
        <v>63</v>
      </c>
      <c r="C10" s="61">
        <f>VLOOKUP(B10,$A$33:$C$34,3,FALSE)</f>
        <v>1</v>
      </c>
      <c r="D10" s="61">
        <f>IF(C10=0,0,B22)</f>
        <v>0.4</v>
      </c>
    </row>
    <row r="11" spans="1:6" x14ac:dyDescent="0.2">
      <c r="A11" s="236" t="s">
        <v>115</v>
      </c>
      <c r="B11" s="213"/>
      <c r="C11" s="62"/>
      <c r="D11" s="63"/>
    </row>
    <row r="12" spans="1:6" x14ac:dyDescent="0.2">
      <c r="A12" s="64" t="s">
        <v>152</v>
      </c>
      <c r="B12" s="214" t="s">
        <v>118</v>
      </c>
      <c r="C12" s="61">
        <f>VLOOKUP(B12,$A$33:$C$34,2,FALSE)</f>
        <v>1</v>
      </c>
      <c r="D12" s="61">
        <f t="shared" ref="D12:D18" si="0">IF(C12=0,0,B24)</f>
        <v>0.2</v>
      </c>
    </row>
    <row r="13" spans="1:6" x14ac:dyDescent="0.2">
      <c r="A13" s="59" t="s">
        <v>153</v>
      </c>
      <c r="B13" s="215" t="s">
        <v>118</v>
      </c>
      <c r="C13" s="61">
        <f>VLOOKUP(B13,$A$33:$B$34,2,FALSE)</f>
        <v>1</v>
      </c>
      <c r="D13" s="61">
        <f t="shared" si="0"/>
        <v>0.2</v>
      </c>
    </row>
    <row r="14" spans="1:6" x14ac:dyDescent="0.2">
      <c r="A14" s="236" t="s">
        <v>116</v>
      </c>
      <c r="B14" s="213"/>
      <c r="C14" s="62"/>
      <c r="D14" s="63"/>
    </row>
    <row r="15" spans="1:6" x14ac:dyDescent="0.2">
      <c r="A15" s="59" t="s">
        <v>154</v>
      </c>
      <c r="B15" s="216" t="s">
        <v>118</v>
      </c>
      <c r="C15" s="61">
        <f>VLOOKUP(B15,$A$33:$C$34,2,FALSE)</f>
        <v>1</v>
      </c>
      <c r="D15" s="60">
        <f t="shared" si="0"/>
        <v>0.05</v>
      </c>
    </row>
    <row r="16" spans="1:6" x14ac:dyDescent="0.2">
      <c r="A16" s="65" t="s">
        <v>155</v>
      </c>
      <c r="B16" s="217" t="s">
        <v>118</v>
      </c>
      <c r="C16" s="66">
        <f>VLOOKUP(B16,$A$33:$C$34,2,FALSE)</f>
        <v>1</v>
      </c>
      <c r="D16" s="67">
        <f t="shared" si="0"/>
        <v>0.05</v>
      </c>
    </row>
    <row r="17" spans="1:5" x14ac:dyDescent="0.2">
      <c r="A17" s="68" t="s">
        <v>156</v>
      </c>
      <c r="B17" s="218" t="s">
        <v>63</v>
      </c>
      <c r="C17" s="66">
        <f>VLOOKUP(B17,$A$33:$C$34,2,FALSE)</f>
        <v>0</v>
      </c>
      <c r="D17" s="67">
        <f t="shared" si="0"/>
        <v>0</v>
      </c>
    </row>
    <row r="18" spans="1:5" x14ac:dyDescent="0.2">
      <c r="A18" s="69" t="s">
        <v>157</v>
      </c>
      <c r="B18" s="219" t="s">
        <v>63</v>
      </c>
      <c r="C18" s="71">
        <f>VLOOKUP(B18,$A$33:$C$34,2,FALSE)</f>
        <v>0</v>
      </c>
      <c r="D18" s="72">
        <f t="shared" si="0"/>
        <v>0</v>
      </c>
    </row>
    <row r="19" spans="1:5" hidden="1" x14ac:dyDescent="0.2">
      <c r="A19" s="16"/>
      <c r="B19" s="220"/>
      <c r="C19" s="73"/>
      <c r="D19" s="73"/>
      <c r="E19" s="9"/>
    </row>
    <row r="20" spans="1:5" hidden="1" x14ac:dyDescent="0.2">
      <c r="A20" s="139" t="s">
        <v>160</v>
      </c>
      <c r="B20" s="221" t="s">
        <v>49</v>
      </c>
      <c r="C20" s="73"/>
      <c r="D20" s="7"/>
      <c r="E20" s="9"/>
    </row>
    <row r="21" spans="1:5" hidden="1" x14ac:dyDescent="0.2">
      <c r="A21" s="74" t="s">
        <v>117</v>
      </c>
      <c r="B21" s="222">
        <v>0.4</v>
      </c>
      <c r="C21" s="73"/>
      <c r="D21"/>
      <c r="E21" s="9"/>
    </row>
    <row r="22" spans="1:5" hidden="1" x14ac:dyDescent="0.2">
      <c r="A22" s="59" t="s">
        <v>151</v>
      </c>
      <c r="B22" s="223">
        <v>0.4</v>
      </c>
      <c r="C22" s="73"/>
      <c r="D22"/>
      <c r="E22" s="9"/>
    </row>
    <row r="23" spans="1:5" hidden="1" x14ac:dyDescent="0.2">
      <c r="A23" s="74" t="s">
        <v>115</v>
      </c>
      <c r="B23" s="222">
        <f>SUM(B24:B25)</f>
        <v>0.4</v>
      </c>
      <c r="C23" s="73"/>
      <c r="D23"/>
      <c r="E23" s="9"/>
    </row>
    <row r="24" spans="1:5" hidden="1" x14ac:dyDescent="0.2">
      <c r="A24" s="64" t="s">
        <v>152</v>
      </c>
      <c r="B24" s="224">
        <v>0.2</v>
      </c>
      <c r="C24" s="73"/>
      <c r="D24"/>
      <c r="E24" s="9"/>
    </row>
    <row r="25" spans="1:5" hidden="1" x14ac:dyDescent="0.2">
      <c r="A25" s="59" t="s">
        <v>153</v>
      </c>
      <c r="B25" s="223">
        <v>0.2</v>
      </c>
      <c r="C25" s="73"/>
      <c r="D25" s="73"/>
      <c r="E25" s="9"/>
    </row>
    <row r="26" spans="1:5" hidden="1" x14ac:dyDescent="0.2">
      <c r="A26" s="74" t="s">
        <v>116</v>
      </c>
      <c r="B26" s="222">
        <f>SUM(B27:B30)</f>
        <v>0.2</v>
      </c>
      <c r="C26" s="73"/>
      <c r="D26" s="73"/>
      <c r="E26" s="9"/>
    </row>
    <row r="27" spans="1:5" hidden="1" x14ac:dyDescent="0.2">
      <c r="A27" s="59" t="s">
        <v>154</v>
      </c>
      <c r="B27" s="223">
        <v>0.05</v>
      </c>
      <c r="C27" s="73"/>
      <c r="D27" s="73"/>
      <c r="E27" s="9"/>
    </row>
    <row r="28" spans="1:5" hidden="1" x14ac:dyDescent="0.2">
      <c r="A28" s="75" t="s">
        <v>155</v>
      </c>
      <c r="B28" s="225">
        <v>0.05</v>
      </c>
      <c r="C28" s="73"/>
      <c r="D28" s="73"/>
      <c r="E28" s="9"/>
    </row>
    <row r="29" spans="1:5" hidden="1" x14ac:dyDescent="0.2">
      <c r="A29" s="76" t="s">
        <v>156</v>
      </c>
      <c r="B29" s="226">
        <v>0.05</v>
      </c>
      <c r="C29" s="73"/>
      <c r="D29" s="73"/>
      <c r="E29" s="9"/>
    </row>
    <row r="30" spans="1:5" hidden="1" x14ac:dyDescent="0.2">
      <c r="A30" s="69" t="s">
        <v>157</v>
      </c>
      <c r="B30" s="227">
        <v>0.05</v>
      </c>
      <c r="C30" s="4"/>
      <c r="D30" s="4"/>
      <c r="E30" s="4"/>
    </row>
    <row r="31" spans="1:5" hidden="1" x14ac:dyDescent="0.2">
      <c r="A31" s="16"/>
      <c r="B31" s="228"/>
      <c r="C31" s="9"/>
      <c r="D31" s="9"/>
      <c r="E31" s="53"/>
    </row>
    <row r="32" spans="1:5" hidden="1" x14ac:dyDescent="0.2">
      <c r="A32" s="447" t="s">
        <v>158</v>
      </c>
      <c r="B32" s="451"/>
      <c r="C32" s="448"/>
      <c r="D32" s="53"/>
    </row>
    <row r="33" spans="1:5" hidden="1" x14ac:dyDescent="0.2">
      <c r="A33" s="59" t="s">
        <v>63</v>
      </c>
      <c r="B33" s="229">
        <v>0</v>
      </c>
      <c r="C33" s="172">
        <v>1</v>
      </c>
      <c r="D33" s="9"/>
    </row>
    <row r="34" spans="1:5" hidden="1" x14ac:dyDescent="0.2">
      <c r="A34" s="69" t="s">
        <v>118</v>
      </c>
      <c r="B34" s="230">
        <v>1</v>
      </c>
      <c r="C34" s="70">
        <v>0</v>
      </c>
      <c r="D34" s="9"/>
    </row>
    <row r="35" spans="1:5" hidden="1" x14ac:dyDescent="0.2">
      <c r="A35" s="16"/>
      <c r="B35" s="220"/>
      <c r="C35" s="9"/>
      <c r="D35" s="9"/>
      <c r="E35" s="9"/>
    </row>
    <row r="36" spans="1:5" hidden="1" x14ac:dyDescent="0.2">
      <c r="A36" s="449" t="s">
        <v>124</v>
      </c>
      <c r="B36" s="450"/>
    </row>
    <row r="37" spans="1:5" hidden="1" x14ac:dyDescent="0.2">
      <c r="A37" s="59" t="s">
        <v>161</v>
      </c>
      <c r="B37" s="229">
        <f>SUM(D10:D18)</f>
        <v>0.90000000000000013</v>
      </c>
    </row>
    <row r="38" spans="1:5" hidden="1" x14ac:dyDescent="0.2">
      <c r="A38" s="69" t="s">
        <v>162</v>
      </c>
      <c r="B38" s="231">
        <f>1-B37</f>
        <v>9.9999999999999867E-2</v>
      </c>
      <c r="C38" s="9"/>
      <c r="D38" s="9"/>
      <c r="E38" s="9"/>
    </row>
    <row r="39" spans="1:5" hidden="1" x14ac:dyDescent="0.2">
      <c r="A39" s="16"/>
      <c r="B39" s="220"/>
      <c r="C39" s="9"/>
      <c r="D39" s="9"/>
      <c r="E39" s="9"/>
    </row>
    <row r="40" spans="1:5" hidden="1" x14ac:dyDescent="0.2">
      <c r="A40" s="7" t="s">
        <v>125</v>
      </c>
      <c r="B40" s="220"/>
      <c r="C40" s="9"/>
      <c r="D40" s="9"/>
      <c r="E40" s="9"/>
    </row>
    <row r="41" spans="1:5" hidden="1" x14ac:dyDescent="0.2">
      <c r="A41" t="s">
        <v>126</v>
      </c>
      <c r="B41" s="220"/>
      <c r="C41" s="9"/>
      <c r="D41" s="9"/>
      <c r="E41" s="9"/>
    </row>
    <row r="42" spans="1:5" hidden="1" x14ac:dyDescent="0.2">
      <c r="A42" t="s">
        <v>127</v>
      </c>
      <c r="B42" s="220"/>
      <c r="C42" s="9"/>
      <c r="D42" s="9"/>
      <c r="E42" s="9"/>
    </row>
    <row r="43" spans="1:5" hidden="1" x14ac:dyDescent="0.2">
      <c r="A43" t="s">
        <v>128</v>
      </c>
      <c r="B43" s="220"/>
      <c r="C43" s="9"/>
      <c r="D43" s="9"/>
      <c r="E43" s="9"/>
    </row>
    <row r="44" spans="1:5" hidden="1" x14ac:dyDescent="0.2">
      <c r="A44" s="2" t="s">
        <v>180</v>
      </c>
      <c r="B44" s="220"/>
      <c r="C44" s="9"/>
      <c r="D44" s="9"/>
      <c r="E44" s="9"/>
    </row>
    <row r="45" spans="1:5" hidden="1" x14ac:dyDescent="0.2">
      <c r="A45" s="16"/>
      <c r="B45" s="220"/>
      <c r="C45" s="9"/>
      <c r="D45" s="9"/>
      <c r="E45" s="9"/>
    </row>
    <row r="46" spans="1:5" hidden="1" x14ac:dyDescent="0.2">
      <c r="A46" s="16"/>
      <c r="B46" s="220"/>
      <c r="C46" s="9"/>
      <c r="D46" s="9"/>
      <c r="E46" s="9"/>
    </row>
    <row r="47" spans="1:5" x14ac:dyDescent="0.2">
      <c r="A47" s="16"/>
      <c r="B47" s="220"/>
      <c r="C47" s="9"/>
      <c r="D47" s="9"/>
      <c r="E47" s="9"/>
    </row>
    <row r="48" spans="1:5" x14ac:dyDescent="0.2">
      <c r="A48" s="16"/>
      <c r="B48" s="220"/>
      <c r="C48" s="9"/>
      <c r="D48" s="9"/>
      <c r="E48" s="9"/>
    </row>
    <row r="49" spans="1:5" x14ac:dyDescent="0.2">
      <c r="A49" s="16"/>
      <c r="B49" s="220"/>
      <c r="C49" s="9"/>
      <c r="D49" s="9"/>
      <c r="E49" s="9"/>
    </row>
    <row r="50" spans="1:5" x14ac:dyDescent="0.2">
      <c r="A50" s="16"/>
      <c r="B50" s="220"/>
      <c r="C50" s="9"/>
      <c r="D50" s="9"/>
      <c r="E50" s="9"/>
    </row>
    <row r="51" spans="1:5" x14ac:dyDescent="0.2">
      <c r="A51" s="16"/>
      <c r="B51" s="220"/>
      <c r="C51" s="9"/>
      <c r="D51" s="9"/>
      <c r="E51" s="9"/>
    </row>
  </sheetData>
  <sheetProtection password="F524" sheet="1" selectLockedCells="1"/>
  <mergeCells count="2">
    <mergeCell ref="A36:B36"/>
    <mergeCell ref="A32:C32"/>
  </mergeCells>
  <phoneticPr fontId="17" type="noConversion"/>
  <dataValidations count="1">
    <dataValidation type="list" allowBlank="1" showInputMessage="1" showErrorMessage="1" sqref="B12:B13 B15:B18 B10" xr:uid="{281DC79F-774F-480D-990A-D88B21F7F7CB}">
      <formula1>$A$33:$A$34</formula1>
    </dataValidation>
  </dataValidation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0775-79D4-41AE-B42D-686759F44119}">
  <dimension ref="A1:B21"/>
  <sheetViews>
    <sheetView workbookViewId="0"/>
  </sheetViews>
  <sheetFormatPr defaultRowHeight="12.75" x14ac:dyDescent="0.2"/>
  <sheetData>
    <row r="1" spans="1:2" s="57" customFormat="1" ht="15.75" x14ac:dyDescent="0.25">
      <c r="A1" s="56" t="s">
        <v>227</v>
      </c>
    </row>
    <row r="2" spans="1:2" x14ac:dyDescent="0.2">
      <c r="A2" s="2" t="s">
        <v>150</v>
      </c>
    </row>
    <row r="3" spans="1:2" x14ac:dyDescent="0.2">
      <c r="A3" s="2"/>
    </row>
    <row r="4" spans="1:2" x14ac:dyDescent="0.2">
      <c r="A4" s="11" t="s">
        <v>207</v>
      </c>
    </row>
    <row r="5" spans="1:2" x14ac:dyDescent="0.2">
      <c r="A5" s="11" t="s">
        <v>208</v>
      </c>
    </row>
    <row r="6" spans="1:2" x14ac:dyDescent="0.2">
      <c r="A6" s="11" t="s">
        <v>209</v>
      </c>
    </row>
    <row r="7" spans="1:2" s="11" customFormat="1" x14ac:dyDescent="0.2">
      <c r="A7" s="11" t="s">
        <v>210</v>
      </c>
    </row>
    <row r="8" spans="1:2" s="11" customFormat="1" x14ac:dyDescent="0.2">
      <c r="A8" s="11" t="s">
        <v>211</v>
      </c>
    </row>
    <row r="9" spans="1:2" s="11" customFormat="1" x14ac:dyDescent="0.2">
      <c r="A9" s="11" t="s">
        <v>212</v>
      </c>
    </row>
    <row r="10" spans="1:2" s="11" customFormat="1" x14ac:dyDescent="0.2">
      <c r="B10" s="11" t="s">
        <v>172</v>
      </c>
    </row>
    <row r="11" spans="1:2" s="11" customFormat="1" x14ac:dyDescent="0.2">
      <c r="B11" s="11" t="s">
        <v>173</v>
      </c>
    </row>
    <row r="12" spans="1:2" s="11" customFormat="1" x14ac:dyDescent="0.2">
      <c r="B12" s="11" t="s">
        <v>174</v>
      </c>
    </row>
    <row r="13" spans="1:2" s="11" customFormat="1" x14ac:dyDescent="0.2">
      <c r="A13" s="11" t="s">
        <v>213</v>
      </c>
    </row>
    <row r="14" spans="1:2" s="11" customFormat="1" x14ac:dyDescent="0.2">
      <c r="B14" s="11" t="s">
        <v>175</v>
      </c>
    </row>
    <row r="15" spans="1:2" s="11" customFormat="1" x14ac:dyDescent="0.2">
      <c r="B15" s="11" t="s">
        <v>176</v>
      </c>
    </row>
    <row r="16" spans="1:2" s="11" customFormat="1" x14ac:dyDescent="0.2">
      <c r="B16" s="11" t="s">
        <v>177</v>
      </c>
    </row>
    <row r="17" spans="1:2" s="11" customFormat="1" x14ac:dyDescent="0.2">
      <c r="A17" s="11" t="s">
        <v>214</v>
      </c>
    </row>
    <row r="18" spans="1:2" s="11" customFormat="1" x14ac:dyDescent="0.2">
      <c r="B18" s="11" t="s">
        <v>178</v>
      </c>
    </row>
    <row r="19" spans="1:2" s="11" customFormat="1" x14ac:dyDescent="0.2"/>
    <row r="20" spans="1:2" s="11" customFormat="1" x14ac:dyDescent="0.2">
      <c r="A20" s="115" t="s">
        <v>182</v>
      </c>
    </row>
    <row r="21" spans="1:2" s="11" customFormat="1" x14ac:dyDescent="0.2">
      <c r="A21" s="11" t="s">
        <v>259</v>
      </c>
    </row>
  </sheetData>
  <sheetProtection password="F524" sheet="1" selectLockedCells="1" selectUnlockedCells="1"/>
  <phoneticPr fontId="17" type="noConversion"/>
  <dataValidations count="1">
    <dataValidation type="list" allowBlank="1" showInputMessage="1" showErrorMessage="1" sqref="G1:G21" xr:uid="{B9A49C5E-06A5-47B6-B347-AB2FB671D925}">
      <formula1>$D$115:$D$118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FCFD-EFC3-42A7-BD0D-73B48E3B6B61}">
  <dimension ref="A1:BU1200"/>
  <sheetViews>
    <sheetView tabSelected="1" zoomScale="80" zoomScaleNormal="80" workbookViewId="0">
      <pane xSplit="4" ySplit="5" topLeftCell="E6" activePane="bottomRight" state="frozen"/>
      <selection pane="topRight" activeCell="E1" sqref="E1"/>
      <selection pane="bottomLeft" activeCell="A11" sqref="A11"/>
      <selection pane="bottomRight" activeCell="U12" sqref="U12"/>
    </sheetView>
  </sheetViews>
  <sheetFormatPr defaultRowHeight="12.75" x14ac:dyDescent="0.2"/>
  <cols>
    <col min="1" max="1" width="6.7109375" customWidth="1"/>
    <col min="2" max="4" width="20.7109375" style="242" customWidth="1"/>
    <col min="5" max="5" width="13.140625" style="16" customWidth="1"/>
    <col min="6" max="6" width="8.7109375" style="16" hidden="1" customWidth="1"/>
    <col min="7" max="7" width="7.42578125" style="112" customWidth="1"/>
    <col min="8" max="8" width="7.42578125" style="16" hidden="1" customWidth="1"/>
    <col min="9" max="9" width="12.7109375" style="113" customWidth="1"/>
    <col min="10" max="10" width="9.7109375" style="16" hidden="1" customWidth="1"/>
    <col min="11" max="11" width="7.140625" style="16" customWidth="1"/>
    <col min="12" max="12" width="9.7109375" style="16" customWidth="1"/>
    <col min="13" max="13" width="9.7109375" style="16" hidden="1" customWidth="1"/>
    <col min="14" max="14" width="30.7109375" style="16" customWidth="1"/>
    <col min="15" max="15" width="12.28515625" style="16" hidden="1" customWidth="1"/>
    <col min="16" max="16" width="25.7109375" style="16" customWidth="1"/>
    <col min="17" max="17" width="14.140625" style="16" hidden="1" customWidth="1"/>
    <col min="18" max="18" width="40.7109375" style="16" customWidth="1"/>
    <col min="19" max="19" width="14.140625" style="16" hidden="1" customWidth="1"/>
    <col min="20" max="20" width="8.42578125" style="16" hidden="1" customWidth="1"/>
    <col min="21" max="21" width="20.7109375" style="16" customWidth="1"/>
    <col min="22" max="22" width="8.7109375" style="16" hidden="1" customWidth="1"/>
    <col min="23" max="23" width="9.28515625" style="9" hidden="1" customWidth="1"/>
    <col min="24" max="26" width="8.5703125" style="16" hidden="1" customWidth="1"/>
    <col min="27" max="28" width="8.5703125" style="106" hidden="1" customWidth="1"/>
    <col min="29" max="29" width="8.5703125" style="107" hidden="1" customWidth="1"/>
    <col min="30" max="63" width="8.5703125" style="16" hidden="1" customWidth="1"/>
    <col min="64" max="67" width="10.7109375" style="16" customWidth="1"/>
    <col min="68" max="69" width="10.7109375" customWidth="1"/>
    <col min="70" max="73" width="9.140625" hidden="1" customWidth="1"/>
  </cols>
  <sheetData>
    <row r="1" spans="1:73" s="57" customFormat="1" ht="15.75" x14ac:dyDescent="0.25">
      <c r="A1" s="56" t="s">
        <v>228</v>
      </c>
      <c r="B1" s="244"/>
      <c r="C1" s="244"/>
      <c r="D1" s="244"/>
      <c r="E1" s="249"/>
    </row>
    <row r="2" spans="1:73" ht="13.5" thickBot="1" x14ac:dyDescent="0.25">
      <c r="A2" s="2" t="s">
        <v>150</v>
      </c>
      <c r="E2" s="250"/>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s="2" t="s">
        <v>224</v>
      </c>
      <c r="BM2" s="454" t="s">
        <v>220</v>
      </c>
      <c r="BN2" s="454"/>
      <c r="BO2" s="454"/>
      <c r="BP2" s="454"/>
      <c r="BQ2" s="454"/>
    </row>
    <row r="3" spans="1:73" s="18" customFormat="1" ht="13.5" thickBot="1" x14ac:dyDescent="0.25">
      <c r="A3" s="38"/>
      <c r="B3" s="245"/>
      <c r="C3" s="245"/>
      <c r="D3" s="237"/>
      <c r="E3" s="469"/>
      <c r="F3" s="470"/>
      <c r="G3" s="470"/>
      <c r="H3" s="471"/>
      <c r="I3" s="472"/>
      <c r="J3" s="473"/>
      <c r="K3" s="473"/>
      <c r="L3" s="474"/>
      <c r="M3" s="173"/>
      <c r="N3" s="269"/>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270"/>
      <c r="AP3" s="270"/>
      <c r="AQ3" s="270"/>
      <c r="AR3" s="270"/>
      <c r="AS3" s="270"/>
      <c r="AT3" s="270"/>
      <c r="AU3" s="270"/>
      <c r="AV3" s="270"/>
      <c r="AW3" s="270"/>
      <c r="AX3" s="270"/>
      <c r="AY3" s="270"/>
      <c r="AZ3" s="270"/>
      <c r="BA3" s="270"/>
      <c r="BB3" s="270"/>
      <c r="BC3" s="270"/>
      <c r="BD3" s="270"/>
      <c r="BE3" s="270"/>
      <c r="BF3" s="270"/>
      <c r="BG3" s="270"/>
      <c r="BH3" s="270"/>
      <c r="BI3" s="270"/>
      <c r="BJ3" s="452"/>
      <c r="BK3" s="453"/>
      <c r="BL3" s="312">
        <f xml:space="preserve"> VLOOKUP(BM3,'2. Biologische agentia'!B9:C23,2,FALSE)</f>
        <v>3</v>
      </c>
      <c r="BM3" s="475" t="s">
        <v>267</v>
      </c>
      <c r="BN3" s="475"/>
      <c r="BO3" s="476"/>
      <c r="BP3" s="476"/>
      <c r="BQ3" s="477"/>
    </row>
    <row r="4" spans="1:73" s="18" customFormat="1" ht="54" customHeight="1" x14ac:dyDescent="0.2">
      <c r="A4" s="254"/>
      <c r="B4" s="255"/>
      <c r="C4" s="255"/>
      <c r="D4" s="256"/>
      <c r="E4" s="455" t="s">
        <v>2</v>
      </c>
      <c r="F4" s="456"/>
      <c r="G4" s="457"/>
      <c r="H4" s="257"/>
      <c r="I4" s="458" t="s">
        <v>3</v>
      </c>
      <c r="J4" s="459"/>
      <c r="K4" s="459"/>
      <c r="L4" s="459"/>
      <c r="M4" s="258"/>
      <c r="N4" s="460" t="s">
        <v>132</v>
      </c>
      <c r="O4" s="461"/>
      <c r="P4" s="461"/>
      <c r="Q4" s="461"/>
      <c r="R4" s="462"/>
      <c r="S4" s="259"/>
      <c r="T4" s="258"/>
      <c r="U4" s="174" t="s">
        <v>133</v>
      </c>
      <c r="V4" s="258"/>
      <c r="W4" s="260"/>
      <c r="X4" s="261"/>
      <c r="Y4" s="262"/>
      <c r="Z4" s="263"/>
      <c r="AA4" s="264"/>
      <c r="AB4" s="265"/>
      <c r="AC4" s="266"/>
      <c r="AD4" s="274"/>
      <c r="AE4" s="275"/>
      <c r="AF4" s="275"/>
      <c r="AG4" s="267"/>
      <c r="AH4" s="228"/>
      <c r="AI4" s="228"/>
      <c r="AJ4" s="228"/>
      <c r="AK4" s="228"/>
      <c r="AL4" s="228"/>
      <c r="AM4" s="228"/>
      <c r="AN4" s="228"/>
      <c r="AO4" s="228"/>
      <c r="AP4" s="228"/>
      <c r="AQ4" s="228"/>
      <c r="AR4" s="228"/>
      <c r="AS4" s="228"/>
      <c r="AT4" s="228"/>
      <c r="AU4" s="268"/>
      <c r="AV4" s="267"/>
      <c r="AW4" s="228"/>
      <c r="AX4" s="228"/>
      <c r="AY4" s="228"/>
      <c r="AZ4" s="228"/>
      <c r="BA4" s="228"/>
      <c r="BB4" s="228"/>
      <c r="BC4" s="228"/>
      <c r="BD4" s="228"/>
      <c r="BE4" s="228"/>
      <c r="BF4" s="228"/>
      <c r="BG4" s="228"/>
      <c r="BH4" s="228"/>
      <c r="BI4" s="228"/>
      <c r="BJ4" s="268"/>
      <c r="BK4" s="438"/>
      <c r="BL4" s="466" t="s">
        <v>218</v>
      </c>
      <c r="BM4" s="467"/>
      <c r="BN4" s="468"/>
      <c r="BO4" s="463" t="s">
        <v>219</v>
      </c>
      <c r="BP4" s="464"/>
      <c r="BQ4" s="465"/>
    </row>
    <row r="5" spans="1:73" s="2" customFormat="1" ht="76.5" x14ac:dyDescent="0.2">
      <c r="A5" s="21" t="s">
        <v>4</v>
      </c>
      <c r="B5" s="238" t="s">
        <v>217</v>
      </c>
      <c r="C5" s="238" t="s">
        <v>29</v>
      </c>
      <c r="D5" s="238" t="s">
        <v>1</v>
      </c>
      <c r="E5" s="23" t="s">
        <v>30</v>
      </c>
      <c r="F5" s="22" t="s">
        <v>30</v>
      </c>
      <c r="G5" s="23" t="s">
        <v>26</v>
      </c>
      <c r="H5" s="22" t="s">
        <v>26</v>
      </c>
      <c r="I5" s="23" t="s">
        <v>32</v>
      </c>
      <c r="J5" s="24"/>
      <c r="K5" s="23" t="s">
        <v>33</v>
      </c>
      <c r="L5" s="23" t="s">
        <v>34</v>
      </c>
      <c r="M5" s="22" t="s">
        <v>44</v>
      </c>
      <c r="N5" s="23" t="s">
        <v>54</v>
      </c>
      <c r="O5" s="24"/>
      <c r="P5" s="23" t="s">
        <v>55</v>
      </c>
      <c r="Q5" s="24"/>
      <c r="R5" s="23" t="s">
        <v>64</v>
      </c>
      <c r="S5" s="24"/>
      <c r="T5" s="22" t="s">
        <v>129</v>
      </c>
      <c r="U5" s="23" t="s">
        <v>186</v>
      </c>
      <c r="V5" s="22" t="s">
        <v>130</v>
      </c>
      <c r="W5" s="22" t="s">
        <v>179</v>
      </c>
      <c r="X5" s="25" t="s">
        <v>136</v>
      </c>
      <c r="Y5" s="25" t="s">
        <v>137</v>
      </c>
      <c r="Z5" s="25" t="s">
        <v>138</v>
      </c>
      <c r="AA5" s="25" t="s">
        <v>139</v>
      </c>
      <c r="AB5" s="25" t="s">
        <v>140</v>
      </c>
      <c r="AC5" s="25" t="s">
        <v>141</v>
      </c>
      <c r="AD5" s="24" t="s">
        <v>30</v>
      </c>
      <c r="AE5" s="24" t="s">
        <v>26</v>
      </c>
      <c r="AF5" s="24" t="s">
        <v>31</v>
      </c>
      <c r="AG5" s="24" t="str">
        <f>'3. Procesmaterialen'!C6</f>
        <v>Besmette kadavers of dierlijke resten</v>
      </c>
      <c r="AH5" s="24">
        <f>'3. Procesmaterialen'!D6</f>
        <v>0</v>
      </c>
      <c r="AI5" s="24">
        <f>'3. Procesmaterialen'!E6</f>
        <v>0</v>
      </c>
      <c r="AJ5" s="24">
        <f>'3. Procesmaterialen'!F6</f>
        <v>0</v>
      </c>
      <c r="AK5" s="24">
        <f>'3. Procesmaterialen'!G6</f>
        <v>0</v>
      </c>
      <c r="AL5" s="24">
        <f>'3. Procesmaterialen'!H6</f>
        <v>0</v>
      </c>
      <c r="AM5" s="24">
        <f>'3. Procesmaterialen'!I6</f>
        <v>0</v>
      </c>
      <c r="AN5" s="24">
        <f>'3. Procesmaterialen'!J6</f>
        <v>0</v>
      </c>
      <c r="AO5" s="24">
        <f>'3. Procesmaterialen'!K6</f>
        <v>0</v>
      </c>
      <c r="AP5" s="24">
        <f>'3. Procesmaterialen'!L6</f>
        <v>0</v>
      </c>
      <c r="AQ5" s="24">
        <f>'3. Procesmaterialen'!M6</f>
        <v>0</v>
      </c>
      <c r="AR5" s="24">
        <f>'3. Procesmaterialen'!N6</f>
        <v>0</v>
      </c>
      <c r="AS5" s="24">
        <f>'3. Procesmaterialen'!O6</f>
        <v>0</v>
      </c>
      <c r="AT5" s="24">
        <f>'3. Procesmaterialen'!P6</f>
        <v>0</v>
      </c>
      <c r="AU5" s="24">
        <f>'3. Procesmaterialen'!Q6</f>
        <v>0</v>
      </c>
      <c r="AV5" s="24" t="str">
        <f>'3. Procesmaterialen'!C6</f>
        <v>Besmette kadavers of dierlijke resten</v>
      </c>
      <c r="AW5" s="24">
        <f>'3. Procesmaterialen'!D6</f>
        <v>0</v>
      </c>
      <c r="AX5" s="24">
        <f>'3. Procesmaterialen'!E6</f>
        <v>0</v>
      </c>
      <c r="AY5" s="24">
        <f>'3. Procesmaterialen'!F6</f>
        <v>0</v>
      </c>
      <c r="AZ5" s="24">
        <f>'3. Procesmaterialen'!G6</f>
        <v>0</v>
      </c>
      <c r="BA5" s="24">
        <f>'3. Procesmaterialen'!H6</f>
        <v>0</v>
      </c>
      <c r="BB5" s="24">
        <f>'3. Procesmaterialen'!I6</f>
        <v>0</v>
      </c>
      <c r="BC5" s="24">
        <f>'3. Procesmaterialen'!J6</f>
        <v>0</v>
      </c>
      <c r="BD5" s="24">
        <f>'3. Procesmaterialen'!K6</f>
        <v>0</v>
      </c>
      <c r="BE5" s="24">
        <f>'3. Procesmaterialen'!L6</f>
        <v>0</v>
      </c>
      <c r="BF5" s="24">
        <f>'3. Procesmaterialen'!M6</f>
        <v>0</v>
      </c>
      <c r="BG5" s="24">
        <f>'3. Procesmaterialen'!N6</f>
        <v>0</v>
      </c>
      <c r="BH5" s="24">
        <f>'3. Procesmaterialen'!O6</f>
        <v>0</v>
      </c>
      <c r="BI5" s="24">
        <f>'3. Procesmaterialen'!P6</f>
        <v>0</v>
      </c>
      <c r="BJ5" s="24">
        <f>'3. Procesmaterialen'!Q6</f>
        <v>0</v>
      </c>
      <c r="BK5" s="439"/>
      <c r="BL5" s="271" t="s">
        <v>136</v>
      </c>
      <c r="BM5" s="271" t="s">
        <v>137</v>
      </c>
      <c r="BN5" s="272" t="s">
        <v>138</v>
      </c>
      <c r="BO5" s="273" t="s">
        <v>221</v>
      </c>
      <c r="BP5" s="273" t="s">
        <v>222</v>
      </c>
      <c r="BQ5" s="273" t="s">
        <v>223</v>
      </c>
      <c r="BR5" s="373" t="s">
        <v>248</v>
      </c>
      <c r="BS5" s="373" t="s">
        <v>249</v>
      </c>
      <c r="BT5" s="373" t="s">
        <v>250</v>
      </c>
      <c r="BU5" s="373" t="s">
        <v>251</v>
      </c>
    </row>
    <row r="6" spans="1:73" ht="24.95" customHeight="1" thickBot="1" x14ac:dyDescent="0.35">
      <c r="A6" s="41">
        <v>1</v>
      </c>
      <c r="B6" s="239" t="s">
        <v>18</v>
      </c>
      <c r="C6" s="246"/>
      <c r="D6" s="240"/>
      <c r="E6" s="114"/>
      <c r="F6" s="42"/>
      <c r="G6" s="42"/>
      <c r="H6" s="42"/>
      <c r="I6" s="42"/>
      <c r="J6" s="42"/>
      <c r="K6" s="42"/>
      <c r="L6" s="42"/>
      <c r="M6" s="42"/>
      <c r="N6" s="42"/>
      <c r="O6" s="42"/>
      <c r="P6" s="42"/>
      <c r="Q6" s="42"/>
      <c r="R6" s="42"/>
      <c r="S6" s="42"/>
      <c r="T6" s="42"/>
      <c r="U6" s="42"/>
      <c r="V6" s="42"/>
      <c r="W6" s="145"/>
      <c r="X6" s="151"/>
      <c r="Y6" s="43"/>
      <c r="Z6" s="145"/>
      <c r="AA6" s="164"/>
      <c r="AB6" s="44"/>
      <c r="AC6" s="152"/>
      <c r="AD6" s="146"/>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140"/>
      <c r="BL6" s="276"/>
      <c r="BM6" s="277"/>
      <c r="BN6" s="278"/>
      <c r="BO6" s="276"/>
      <c r="BP6" s="279"/>
      <c r="BQ6" s="280"/>
    </row>
    <row r="7" spans="1:73" s="4" customFormat="1" ht="26.25" thickTop="1" x14ac:dyDescent="0.2">
      <c r="A7" s="78" t="s">
        <v>5</v>
      </c>
      <c r="B7" s="308" t="s">
        <v>265</v>
      </c>
      <c r="C7" s="308" t="s">
        <v>264</v>
      </c>
      <c r="D7" s="308" t="s">
        <v>266</v>
      </c>
      <c r="E7" s="251" t="s">
        <v>215</v>
      </c>
      <c r="F7" s="251">
        <f>VLOOKUP(E7,Aard!$A$2:$C$4,3,FALSE)</f>
        <v>10</v>
      </c>
      <c r="G7" s="251" t="s">
        <v>119</v>
      </c>
      <c r="H7" s="309">
        <f>VLOOKUP(G7,Aard!$A$7:$D$10,3,FALSE)</f>
        <v>10</v>
      </c>
      <c r="I7" s="3" t="s">
        <v>43</v>
      </c>
      <c r="J7" s="3">
        <f>VLOOKUP(I7,Duur!$A$2:$B$7,2,FALSE)</f>
        <v>0.2</v>
      </c>
      <c r="K7" s="3">
        <v>1</v>
      </c>
      <c r="L7" s="3">
        <v>5</v>
      </c>
      <c r="M7" s="309">
        <f t="shared" ref="M7:M27" si="0">IF(I7="doorlopend",10,(J7*K7*L7)/48)</f>
        <v>2.0833333333333332E-2</v>
      </c>
      <c r="N7" s="253" t="s">
        <v>47</v>
      </c>
      <c r="O7" s="253">
        <f>VLOOKUP(N7,Mate!$A$3:$C$7,3,FALSE)</f>
        <v>1</v>
      </c>
      <c r="P7" s="253" t="s">
        <v>50</v>
      </c>
      <c r="Q7" s="253">
        <f>VLOOKUP(P7,Mate!$A$11:$C$13,3,FALSE)</f>
        <v>1</v>
      </c>
      <c r="R7" s="253" t="s">
        <v>75</v>
      </c>
      <c r="S7" s="253">
        <f>VLOOKUP(R7,Mate!$A$16:$C$29,3,FALSE)</f>
        <v>0.2</v>
      </c>
      <c r="T7" s="253">
        <f>O7*Q7*S7</f>
        <v>0.2</v>
      </c>
      <c r="U7" s="253" t="s">
        <v>65</v>
      </c>
      <c r="V7" s="19">
        <f>VLOOKUP(U7,Mate!$E$3:$G$5,3,FALSE)</f>
        <v>0.05</v>
      </c>
      <c r="W7" s="141">
        <f>'4. Hygieneprotocol'!$B$38</f>
        <v>9.9999999999999867E-2</v>
      </c>
      <c r="X7" s="153">
        <f>$M7*$F7</f>
        <v>0.20833333333333331</v>
      </c>
      <c r="Y7" s="12">
        <f>$M7*$H7</f>
        <v>0.20833333333333331</v>
      </c>
      <c r="Z7" s="12">
        <f>$M7*$H7*$V7</f>
        <v>1.0416666666666666E-2</v>
      </c>
      <c r="AA7" s="153">
        <f>$M7*$F7*$T7</f>
        <v>4.1666666666666664E-2</v>
      </c>
      <c r="AB7" s="12">
        <f>$M7*$H7*$V7</f>
        <v>1.0416666666666666E-2</v>
      </c>
      <c r="AC7" s="154">
        <f>Z7*W7</f>
        <v>1.0416666666666651E-3</v>
      </c>
      <c r="AD7" s="147">
        <f>VLOOKUP($BM$3,'2. Biologische agentia'!$B$9:$M$23,10,FALSE)</f>
        <v>1000</v>
      </c>
      <c r="AE7" s="19">
        <f>VLOOKUP($BM$3,'2. Biologische agentia'!$B$9:$M$23,11,FALSE)</f>
        <v>1000</v>
      </c>
      <c r="AF7" s="19">
        <f>VLOOKUP($BM$3,'2. Biologische agentia'!$B$9:$M$23,12,FALSE)</f>
        <v>1000</v>
      </c>
      <c r="AG7" s="19">
        <f>VLOOKUP($BM$3,'3. Procesmaterialen'!$B$7:$AF$21,17,FALSE)</f>
        <v>1</v>
      </c>
      <c r="AH7" s="19" t="e">
        <f>VLOOKUP($BM$3,'3. Procesmaterialen'!$B$7:$AF$21,18,FALSE)</f>
        <v>#N/A</v>
      </c>
      <c r="AI7" s="19" t="e">
        <f>VLOOKUP($BM$3,'3. Procesmaterialen'!$B$7:$AF$21,19,FALSE)</f>
        <v>#N/A</v>
      </c>
      <c r="AJ7" s="19" t="e">
        <f>VLOOKUP($BM$3,'3. Procesmaterialen'!$B$7:$AF$21,20,FALSE)</f>
        <v>#N/A</v>
      </c>
      <c r="AK7" s="19" t="e">
        <f>VLOOKUP($BM$3,'3. Procesmaterialen'!$B$7:$AF$21,21,FALSE)</f>
        <v>#N/A</v>
      </c>
      <c r="AL7" s="19" t="e">
        <f>VLOOKUP($BM$3,'3. Procesmaterialen'!$B$7:$AF$21,22,FALSE)</f>
        <v>#N/A</v>
      </c>
      <c r="AM7" s="19" t="e">
        <f>VLOOKUP($BM$3,'3. Procesmaterialen'!$B$7:$AF$21,23,FALSE)</f>
        <v>#N/A</v>
      </c>
      <c r="AN7" s="19" t="e">
        <f>VLOOKUP($BM$3,'3. Procesmaterialen'!$B$7:$AF$21,24,FALSE)</f>
        <v>#N/A</v>
      </c>
      <c r="AO7" s="19" t="e">
        <f>VLOOKUP($BM$3,'3. Procesmaterialen'!$B$7:$AF$21,25,FALSE)</f>
        <v>#N/A</v>
      </c>
      <c r="AP7" s="19" t="e">
        <f>VLOOKUP($BM$3,'3. Procesmaterialen'!$B$7:$AF$21,26,FALSE)</f>
        <v>#N/A</v>
      </c>
      <c r="AQ7" s="19" t="e">
        <f>VLOOKUP($BM$3,'3. Procesmaterialen'!$B$7:$AF$21,27,FALSE)</f>
        <v>#N/A</v>
      </c>
      <c r="AR7" s="19" t="e">
        <f>VLOOKUP($BM$3,'3. Procesmaterialen'!$B$7:$AF$21,28,FALSE)</f>
        <v>#N/A</v>
      </c>
      <c r="AS7" s="19" t="e">
        <f>VLOOKUP($BM$3,'3. Procesmaterialen'!$B$7:$AF$21,29,FALSE)</f>
        <v>#N/A</v>
      </c>
      <c r="AT7" s="19" t="e">
        <f>VLOOKUP($BM$3,'3. Procesmaterialen'!$B$7:$AF$21,30,FALSE)</f>
        <v>#N/A</v>
      </c>
      <c r="AU7" s="19" t="e">
        <f>VLOOKUP($BM$3,'3. Procesmaterialen'!$B$7:$AF$21,31,FALSE)</f>
        <v>#N/A</v>
      </c>
      <c r="AV7" s="19">
        <f t="shared" ref="AV7:BA8" si="1">IF($C7=AG$5,AG7,0)</f>
        <v>1</v>
      </c>
      <c r="AW7" s="19">
        <f t="shared" si="1"/>
        <v>0</v>
      </c>
      <c r="AX7" s="19">
        <f t="shared" si="1"/>
        <v>0</v>
      </c>
      <c r="AY7" s="19">
        <f t="shared" si="1"/>
        <v>0</v>
      </c>
      <c r="AZ7" s="19">
        <f t="shared" si="1"/>
        <v>0</v>
      </c>
      <c r="BA7" s="19">
        <f t="shared" si="1"/>
        <v>0</v>
      </c>
      <c r="BB7" s="19">
        <f t="shared" ref="BB7:BJ7" si="2">IF($C7=AM$5,AM7,0)</f>
        <v>0</v>
      </c>
      <c r="BC7" s="19">
        <f t="shared" si="2"/>
        <v>0</v>
      </c>
      <c r="BD7" s="19">
        <f t="shared" si="2"/>
        <v>0</v>
      </c>
      <c r="BE7" s="19">
        <f t="shared" si="2"/>
        <v>0</v>
      </c>
      <c r="BF7" s="19">
        <f t="shared" si="2"/>
        <v>0</v>
      </c>
      <c r="BG7" s="19">
        <f t="shared" si="2"/>
        <v>0</v>
      </c>
      <c r="BH7" s="19">
        <f t="shared" si="2"/>
        <v>0</v>
      </c>
      <c r="BI7" s="19">
        <f t="shared" si="2"/>
        <v>0</v>
      </c>
      <c r="BJ7" s="19">
        <f t="shared" si="2"/>
        <v>0</v>
      </c>
      <c r="BK7" s="141">
        <f>SUM(AV7:BJ7)</f>
        <v>1</v>
      </c>
      <c r="BL7" s="440">
        <f t="shared" ref="BL7:BN8" si="3">X7*AD7*$BK7</f>
        <v>208.33333333333331</v>
      </c>
      <c r="BM7" s="429">
        <f t="shared" si="3"/>
        <v>208.33333333333331</v>
      </c>
      <c r="BN7" s="441">
        <f t="shared" si="3"/>
        <v>10.416666666666666</v>
      </c>
      <c r="BO7" s="440">
        <f t="shared" ref="BO7:BQ8" si="4">AA7*AD7*$BK7</f>
        <v>41.666666666666664</v>
      </c>
      <c r="BP7" s="429">
        <f t="shared" si="4"/>
        <v>10.416666666666666</v>
      </c>
      <c r="BQ7" s="442">
        <f t="shared" si="4"/>
        <v>1.0416666666666652</v>
      </c>
      <c r="BR7" s="4">
        <f>VALUE(BO7)</f>
        <v>41.666666666666664</v>
      </c>
      <c r="BS7" s="4">
        <f>VALUE(BP7)</f>
        <v>10.416666666666666</v>
      </c>
      <c r="BT7" s="4">
        <f>VALUE(BQ7)</f>
        <v>1.0416666666666652</v>
      </c>
      <c r="BU7" s="4">
        <f>SUM(BR7:BT7)</f>
        <v>53.124999999999993</v>
      </c>
    </row>
    <row r="8" spans="1:73" s="4" customFormat="1" ht="25.5" x14ac:dyDescent="0.2">
      <c r="A8" s="78" t="s">
        <v>6</v>
      </c>
      <c r="B8" s="308" t="s">
        <v>265</v>
      </c>
      <c r="C8" s="308" t="s">
        <v>264</v>
      </c>
      <c r="D8" s="308" t="s">
        <v>266</v>
      </c>
      <c r="E8" s="251" t="s">
        <v>215</v>
      </c>
      <c r="F8" s="251"/>
      <c r="G8" s="251" t="s">
        <v>119</v>
      </c>
      <c r="H8" s="309"/>
      <c r="I8" s="3" t="s">
        <v>42</v>
      </c>
      <c r="J8" s="3"/>
      <c r="K8" s="3">
        <v>1</v>
      </c>
      <c r="L8" s="3">
        <v>5</v>
      </c>
      <c r="M8" s="309"/>
      <c r="N8" s="253" t="s">
        <v>47</v>
      </c>
      <c r="O8" s="253"/>
      <c r="P8" s="253" t="s">
        <v>50</v>
      </c>
      <c r="Q8" s="253"/>
      <c r="R8" s="253" t="s">
        <v>75</v>
      </c>
      <c r="S8" s="253"/>
      <c r="T8" s="253"/>
      <c r="U8" s="253" t="s">
        <v>65</v>
      </c>
      <c r="V8" s="19">
        <f>VLOOKUP(U8,Mate!$E$3:$G$5,3,FALSE)</f>
        <v>0.05</v>
      </c>
      <c r="W8" s="141">
        <f>'4. Hygieneprotocol'!$B$38</f>
        <v>9.9999999999999867E-2</v>
      </c>
      <c r="X8" s="153">
        <f>$M8*$F8</f>
        <v>0</v>
      </c>
      <c r="Y8" s="12">
        <f>$M8*$H8</f>
        <v>0</v>
      </c>
      <c r="Z8" s="12">
        <f>$M8*$H8*$V8</f>
        <v>0</v>
      </c>
      <c r="AA8" s="153">
        <f>$M8*$F8*$T8</f>
        <v>0</v>
      </c>
      <c r="AB8" s="12">
        <f>$M8*$H8*$V8</f>
        <v>0</v>
      </c>
      <c r="AC8" s="154">
        <f>Z8*W8</f>
        <v>0</v>
      </c>
      <c r="AD8" s="147">
        <f>VLOOKUP($BM$3,'2. Biologische agentia'!$B$9:$M$23,10,FALSE)</f>
        <v>1000</v>
      </c>
      <c r="AE8" s="19">
        <f>VLOOKUP($BM$3,'2. Biologische agentia'!$B$9:$M$23,11,FALSE)</f>
        <v>1000</v>
      </c>
      <c r="AF8" s="19">
        <f>VLOOKUP($BM$3,'2. Biologische agentia'!$B$9:$M$23,12,FALSE)</f>
        <v>1000</v>
      </c>
      <c r="AG8" s="19">
        <f>VLOOKUP($BM$3,'3. Procesmaterialen'!$B$7:$AF$21,17,FALSE)</f>
        <v>1</v>
      </c>
      <c r="AH8" s="19" t="e">
        <f>VLOOKUP($BM$3,'3. Procesmaterialen'!$B$7:$AF$21,18,FALSE)</f>
        <v>#N/A</v>
      </c>
      <c r="AI8" s="19" t="e">
        <f>VLOOKUP($BM$3,'3. Procesmaterialen'!$B$7:$AF$21,19,FALSE)</f>
        <v>#N/A</v>
      </c>
      <c r="AJ8" s="19" t="e">
        <f>VLOOKUP($BM$3,'3. Procesmaterialen'!$B$7:$AF$21,20,FALSE)</f>
        <v>#N/A</v>
      </c>
      <c r="AK8" s="19" t="e">
        <f>VLOOKUP($BM$3,'3. Procesmaterialen'!$B$7:$AF$21,21,FALSE)</f>
        <v>#N/A</v>
      </c>
      <c r="AL8" s="19" t="e">
        <f>VLOOKUP($BM$3,'3. Procesmaterialen'!$B$7:$AF$21,22,FALSE)</f>
        <v>#N/A</v>
      </c>
      <c r="AM8" s="19" t="e">
        <f>VLOOKUP($BM$3,'3. Procesmaterialen'!$B$7:$AF$21,23,FALSE)</f>
        <v>#N/A</v>
      </c>
      <c r="AN8" s="19" t="e">
        <f>VLOOKUP($BM$3,'3. Procesmaterialen'!$B$7:$AF$21,24,FALSE)</f>
        <v>#N/A</v>
      </c>
      <c r="AO8" s="19" t="e">
        <f>VLOOKUP($BM$3,'3. Procesmaterialen'!$B$7:$AF$21,25,FALSE)</f>
        <v>#N/A</v>
      </c>
      <c r="AP8" s="19" t="e">
        <f>VLOOKUP($BM$3,'3. Procesmaterialen'!$B$7:$AF$21,26,FALSE)</f>
        <v>#N/A</v>
      </c>
      <c r="AQ8" s="19" t="e">
        <f>VLOOKUP($BM$3,'3. Procesmaterialen'!$B$7:$AF$21,27,FALSE)</f>
        <v>#N/A</v>
      </c>
      <c r="AR8" s="19" t="e">
        <f>VLOOKUP($BM$3,'3. Procesmaterialen'!$B$7:$AF$21,28,FALSE)</f>
        <v>#N/A</v>
      </c>
      <c r="AS8" s="19" t="e">
        <f>VLOOKUP($BM$3,'3. Procesmaterialen'!$B$7:$AF$21,29,FALSE)</f>
        <v>#N/A</v>
      </c>
      <c r="AT8" s="19" t="e">
        <f>VLOOKUP($BM$3,'3. Procesmaterialen'!$B$7:$AF$21,30,FALSE)</f>
        <v>#N/A</v>
      </c>
      <c r="AU8" s="19" t="e">
        <f>VLOOKUP($BM$3,'3. Procesmaterialen'!$B$7:$AF$21,31,FALSE)</f>
        <v>#N/A</v>
      </c>
      <c r="AV8" s="19">
        <f t="shared" si="1"/>
        <v>1</v>
      </c>
      <c r="AW8" s="19">
        <f t="shared" si="1"/>
        <v>0</v>
      </c>
      <c r="AX8" s="19">
        <f t="shared" si="1"/>
        <v>0</v>
      </c>
      <c r="AY8" s="19">
        <f t="shared" si="1"/>
        <v>0</v>
      </c>
      <c r="AZ8" s="19">
        <f t="shared" si="1"/>
        <v>0</v>
      </c>
      <c r="BA8" s="19">
        <f t="shared" si="1"/>
        <v>0</v>
      </c>
      <c r="BB8" s="19">
        <f t="shared" ref="BB8:BJ8" si="5">IF($C8=AM$5,AM8,0)</f>
        <v>0</v>
      </c>
      <c r="BC8" s="19">
        <f t="shared" si="5"/>
        <v>0</v>
      </c>
      <c r="BD8" s="19">
        <f t="shared" si="5"/>
        <v>0</v>
      </c>
      <c r="BE8" s="19">
        <f t="shared" si="5"/>
        <v>0</v>
      </c>
      <c r="BF8" s="19">
        <f t="shared" si="5"/>
        <v>0</v>
      </c>
      <c r="BG8" s="19">
        <f t="shared" si="5"/>
        <v>0</v>
      </c>
      <c r="BH8" s="19">
        <f t="shared" si="5"/>
        <v>0</v>
      </c>
      <c r="BI8" s="19">
        <f t="shared" si="5"/>
        <v>0</v>
      </c>
      <c r="BJ8" s="19">
        <f t="shared" si="5"/>
        <v>0</v>
      </c>
      <c r="BK8" s="141">
        <f t="shared" ref="BK8:BK27" si="6">SUM(AV8:BJ8)</f>
        <v>1</v>
      </c>
      <c r="BL8" s="440">
        <f t="shared" si="3"/>
        <v>0</v>
      </c>
      <c r="BM8" s="429">
        <f t="shared" si="3"/>
        <v>0</v>
      </c>
      <c r="BN8" s="441">
        <f t="shared" si="3"/>
        <v>0</v>
      </c>
      <c r="BO8" s="440">
        <f t="shared" si="4"/>
        <v>0</v>
      </c>
      <c r="BP8" s="429">
        <f t="shared" si="4"/>
        <v>0</v>
      </c>
      <c r="BQ8" s="442">
        <f t="shared" si="4"/>
        <v>0</v>
      </c>
      <c r="BR8" s="4">
        <f t="shared" ref="BR8:BR55" si="7">VALUE(BO8)</f>
        <v>0</v>
      </c>
      <c r="BS8" s="4">
        <f t="shared" ref="BS8:BS55" si="8">VALUE(BP8)</f>
        <v>0</v>
      </c>
      <c r="BT8" s="4">
        <f t="shared" ref="BT8:BT55" si="9">VALUE(BQ8)</f>
        <v>0</v>
      </c>
      <c r="BU8" s="4">
        <f t="shared" ref="BU8:BU55" si="10">SUM(BR8:BT8)</f>
        <v>0</v>
      </c>
    </row>
    <row r="9" spans="1:73" s="4" customFormat="1" x14ac:dyDescent="0.2">
      <c r="A9" s="78" t="s">
        <v>7</v>
      </c>
      <c r="B9" s="308"/>
      <c r="C9" s="308"/>
      <c r="D9" s="308"/>
      <c r="E9" s="251"/>
      <c r="F9" s="251" t="e">
        <f>VLOOKUP(E9,Aard!$A$2:$C$4,3,FALSE)</f>
        <v>#N/A</v>
      </c>
      <c r="G9" s="251"/>
      <c r="H9" s="309" t="e">
        <f>VLOOKUP(G9,Aard!$A$7:$D$10,3,FALSE)</f>
        <v>#N/A</v>
      </c>
      <c r="I9" s="3"/>
      <c r="J9" s="3" t="e">
        <f>VLOOKUP(I9,Duur!$A$2:$B$7,2,FALSE)</f>
        <v>#N/A</v>
      </c>
      <c r="K9" s="3"/>
      <c r="L9" s="3"/>
      <c r="M9" s="309" t="e">
        <f t="shared" si="0"/>
        <v>#N/A</v>
      </c>
      <c r="N9" s="253"/>
      <c r="O9" s="253" t="e">
        <f>VLOOKUP(N9,Mate!$A$3:$C$7,3,FALSE)</f>
        <v>#N/A</v>
      </c>
      <c r="P9" s="253"/>
      <c r="Q9" s="253" t="e">
        <f>VLOOKUP(P9,Mate!$A$11:$C$13,3,FALSE)</f>
        <v>#N/A</v>
      </c>
      <c r="R9" s="253"/>
      <c r="S9" s="253" t="e">
        <f>VLOOKUP(R9,Mate!$A$16:$C$29,3,FALSE)</f>
        <v>#N/A</v>
      </c>
      <c r="T9" s="253" t="e">
        <f>O9*Q9*S9</f>
        <v>#N/A</v>
      </c>
      <c r="U9" s="253"/>
      <c r="V9" s="19" t="e">
        <f>VLOOKUP(U9,Mate!$E$3:$G$5,3,FALSE)</f>
        <v>#N/A</v>
      </c>
      <c r="W9" s="141">
        <f>'4. Hygieneprotocol'!$B$38</f>
        <v>9.9999999999999867E-2</v>
      </c>
      <c r="X9" s="153" t="e">
        <f>$M9*$F9</f>
        <v>#N/A</v>
      </c>
      <c r="Y9" s="12" t="e">
        <f>$M9*$H9</f>
        <v>#N/A</v>
      </c>
      <c r="Z9" s="12" t="e">
        <f>$M9*$H9*$V9</f>
        <v>#N/A</v>
      </c>
      <c r="AA9" s="153" t="e">
        <f>$M9*$F9*$T9</f>
        <v>#N/A</v>
      </c>
      <c r="AB9" s="12" t="e">
        <f>$M9*$H9*$V9</f>
        <v>#N/A</v>
      </c>
      <c r="AC9" s="154" t="e">
        <f>Z9*W9</f>
        <v>#N/A</v>
      </c>
      <c r="AD9" s="147">
        <f>VLOOKUP($BM$3,'2. Biologische agentia'!$B$9:$M$23,10,FALSE)</f>
        <v>1000</v>
      </c>
      <c r="AE9" s="19">
        <f>VLOOKUP($BM$3,'2. Biologische agentia'!$B$9:$M$23,11,FALSE)</f>
        <v>1000</v>
      </c>
      <c r="AF9" s="19">
        <f>VLOOKUP($BM$3,'2. Biologische agentia'!$B$9:$M$23,12,FALSE)</f>
        <v>1000</v>
      </c>
      <c r="AG9" s="19">
        <f>VLOOKUP($BM$3,'3. Procesmaterialen'!$B$7:$AF$21,17,FALSE)</f>
        <v>1</v>
      </c>
      <c r="AH9" s="19" t="e">
        <f>VLOOKUP($BM$3,'3. Procesmaterialen'!$B$7:$AF$21,18,FALSE)</f>
        <v>#N/A</v>
      </c>
      <c r="AI9" s="19" t="e">
        <f>VLOOKUP($BM$3,'3. Procesmaterialen'!$B$7:$AF$21,19,FALSE)</f>
        <v>#N/A</v>
      </c>
      <c r="AJ9" s="19" t="e">
        <f>VLOOKUP($BM$3,'3. Procesmaterialen'!$B$7:$AF$21,20,FALSE)</f>
        <v>#N/A</v>
      </c>
      <c r="AK9" s="19" t="e">
        <f>VLOOKUP($BM$3,'3. Procesmaterialen'!$B$7:$AF$21,21,FALSE)</f>
        <v>#N/A</v>
      </c>
      <c r="AL9" s="19" t="e">
        <f>VLOOKUP($BM$3,'3. Procesmaterialen'!$B$7:$AF$21,22,FALSE)</f>
        <v>#N/A</v>
      </c>
      <c r="AM9" s="19" t="e">
        <f>VLOOKUP($BM$3,'3. Procesmaterialen'!$B$7:$AF$21,23,FALSE)</f>
        <v>#N/A</v>
      </c>
      <c r="AN9" s="19" t="e">
        <f>VLOOKUP($BM$3,'3. Procesmaterialen'!$B$7:$AF$21,24,FALSE)</f>
        <v>#N/A</v>
      </c>
      <c r="AO9" s="19" t="e">
        <f>VLOOKUP($BM$3,'3. Procesmaterialen'!$B$7:$AF$21,25,FALSE)</f>
        <v>#N/A</v>
      </c>
      <c r="AP9" s="19" t="e">
        <f>VLOOKUP($BM$3,'3. Procesmaterialen'!$B$7:$AF$21,26,FALSE)</f>
        <v>#N/A</v>
      </c>
      <c r="AQ9" s="19" t="e">
        <f>VLOOKUP($BM$3,'3. Procesmaterialen'!$B$7:$AF$21,27,FALSE)</f>
        <v>#N/A</v>
      </c>
      <c r="AR9" s="19" t="e">
        <f>VLOOKUP($BM$3,'3. Procesmaterialen'!$B$7:$AF$21,28,FALSE)</f>
        <v>#N/A</v>
      </c>
      <c r="AS9" s="19" t="e">
        <f>VLOOKUP($BM$3,'3. Procesmaterialen'!$B$7:$AF$21,29,FALSE)</f>
        <v>#N/A</v>
      </c>
      <c r="AT9" s="19" t="e">
        <f>VLOOKUP($BM$3,'3. Procesmaterialen'!$B$7:$AF$21,30,FALSE)</f>
        <v>#N/A</v>
      </c>
      <c r="AU9" s="19" t="e">
        <f>VLOOKUP($BM$3,'3. Procesmaterialen'!$B$7:$AF$21,31,FALSE)</f>
        <v>#N/A</v>
      </c>
      <c r="AV9" s="19">
        <f t="shared" ref="AV9:BJ9" si="11">IF($C9=AG$5,AG9,0)</f>
        <v>0</v>
      </c>
      <c r="AW9" s="19" t="e">
        <f t="shared" si="11"/>
        <v>#N/A</v>
      </c>
      <c r="AX9" s="19" t="e">
        <f t="shared" si="11"/>
        <v>#N/A</v>
      </c>
      <c r="AY9" s="19" t="e">
        <f t="shared" si="11"/>
        <v>#N/A</v>
      </c>
      <c r="AZ9" s="19" t="e">
        <f t="shared" si="11"/>
        <v>#N/A</v>
      </c>
      <c r="BA9" s="19" t="e">
        <f t="shared" si="11"/>
        <v>#N/A</v>
      </c>
      <c r="BB9" s="19" t="e">
        <f t="shared" si="11"/>
        <v>#N/A</v>
      </c>
      <c r="BC9" s="19" t="e">
        <f t="shared" si="11"/>
        <v>#N/A</v>
      </c>
      <c r="BD9" s="19" t="e">
        <f t="shared" si="11"/>
        <v>#N/A</v>
      </c>
      <c r="BE9" s="19" t="e">
        <f t="shared" si="11"/>
        <v>#N/A</v>
      </c>
      <c r="BF9" s="19" t="e">
        <f t="shared" si="11"/>
        <v>#N/A</v>
      </c>
      <c r="BG9" s="19" t="e">
        <f t="shared" si="11"/>
        <v>#N/A</v>
      </c>
      <c r="BH9" s="19" t="e">
        <f t="shared" si="11"/>
        <v>#N/A</v>
      </c>
      <c r="BI9" s="19" t="e">
        <f t="shared" si="11"/>
        <v>#N/A</v>
      </c>
      <c r="BJ9" s="19" t="e">
        <f t="shared" si="11"/>
        <v>#N/A</v>
      </c>
      <c r="BK9" s="141" t="e">
        <f t="shared" si="6"/>
        <v>#N/A</v>
      </c>
      <c r="BL9" s="440" t="e">
        <f>X9*AD9*$BK9</f>
        <v>#N/A</v>
      </c>
      <c r="BM9" s="429" t="e">
        <f>Y9*AE9*$BK9</f>
        <v>#N/A</v>
      </c>
      <c r="BN9" s="441" t="e">
        <f>Z9*AF9*$BK9</f>
        <v>#N/A</v>
      </c>
      <c r="BO9" s="440" t="e">
        <f>AA9*AD9*$BK9</f>
        <v>#N/A</v>
      </c>
      <c r="BP9" s="429" t="e">
        <f>AB9*AE9*$BK9</f>
        <v>#N/A</v>
      </c>
      <c r="BQ9" s="442" t="e">
        <f>AC9*AF9*$BK9</f>
        <v>#N/A</v>
      </c>
      <c r="BR9" s="4" t="e">
        <f>VALUE(BO9)</f>
        <v>#N/A</v>
      </c>
      <c r="BS9" s="4" t="e">
        <f t="shared" si="8"/>
        <v>#N/A</v>
      </c>
      <c r="BT9" s="4" t="e">
        <f t="shared" si="9"/>
        <v>#N/A</v>
      </c>
      <c r="BU9" s="4" t="e">
        <f t="shared" si="10"/>
        <v>#N/A</v>
      </c>
    </row>
    <row r="10" spans="1:73" s="1" customFormat="1" x14ac:dyDescent="0.2">
      <c r="A10" s="78" t="s">
        <v>8</v>
      </c>
      <c r="B10" s="308"/>
      <c r="C10" s="308"/>
      <c r="D10" s="308"/>
      <c r="E10" s="251"/>
      <c r="F10" s="251" t="e">
        <f>VLOOKUP(E10,Aard!$A$2:$C$4,3,FALSE)</f>
        <v>#N/A</v>
      </c>
      <c r="G10" s="251"/>
      <c r="H10" s="309" t="e">
        <f>VLOOKUP(G10,Aard!$A$7:$D$10,3,FALSE)</f>
        <v>#N/A</v>
      </c>
      <c r="I10" s="3"/>
      <c r="J10" s="3" t="e">
        <f>VLOOKUP(I10,Duur!$A$2:$B$7,2,FALSE)</f>
        <v>#N/A</v>
      </c>
      <c r="K10" s="3"/>
      <c r="L10" s="3"/>
      <c r="M10" s="309" t="e">
        <f t="shared" si="0"/>
        <v>#N/A</v>
      </c>
      <c r="N10" s="253"/>
      <c r="O10" s="253" t="e">
        <f>VLOOKUP(N10,Mate!$A$3:$C$7,3,FALSE)</f>
        <v>#N/A</v>
      </c>
      <c r="P10" s="253"/>
      <c r="Q10" s="253" t="e">
        <f>VLOOKUP(P10,Mate!$A$11:$C$13,3,FALSE)</f>
        <v>#N/A</v>
      </c>
      <c r="R10" s="253"/>
      <c r="S10" s="253" t="e">
        <f>VLOOKUP(R10,Mate!$A$16:$C$29,3,FALSE)</f>
        <v>#N/A</v>
      </c>
      <c r="T10" s="253" t="e">
        <f>O10*Q10*S10</f>
        <v>#N/A</v>
      </c>
      <c r="U10" s="253"/>
      <c r="V10" s="19" t="e">
        <f>VLOOKUP(U10,Mate!$E$3:$G$5,3,FALSE)</f>
        <v>#N/A</v>
      </c>
      <c r="W10" s="141">
        <f>'4. Hygieneprotocol'!$B$38</f>
        <v>9.9999999999999867E-2</v>
      </c>
      <c r="X10" s="153" t="e">
        <f>$M10*$F10</f>
        <v>#N/A</v>
      </c>
      <c r="Y10" s="12" t="e">
        <f>$M10*$H10</f>
        <v>#N/A</v>
      </c>
      <c r="Z10" s="12" t="e">
        <f>$M10*$H10*$V10</f>
        <v>#N/A</v>
      </c>
      <c r="AA10" s="153" t="e">
        <f>$M10*$F10*$T10</f>
        <v>#N/A</v>
      </c>
      <c r="AB10" s="12" t="e">
        <f>$M10*$H10*$V10</f>
        <v>#N/A</v>
      </c>
      <c r="AC10" s="154" t="e">
        <f>Z10*W10</f>
        <v>#N/A</v>
      </c>
      <c r="AD10" s="147">
        <f>VLOOKUP($BM$3,'2. Biologische agentia'!$B$9:$M$23,10,FALSE)</f>
        <v>1000</v>
      </c>
      <c r="AE10" s="19">
        <f>VLOOKUP($BM$3,'2. Biologische agentia'!$B$9:$M$23,11,FALSE)</f>
        <v>1000</v>
      </c>
      <c r="AF10" s="19">
        <f>VLOOKUP($BM$3,'2. Biologische agentia'!$B$9:$M$23,12,FALSE)</f>
        <v>1000</v>
      </c>
      <c r="AG10" s="19">
        <f>VLOOKUP($BM$3,'3. Procesmaterialen'!$B$7:$AF$21,17,FALSE)</f>
        <v>1</v>
      </c>
      <c r="AH10" s="19" t="e">
        <f>VLOOKUP($BM$3,'3. Procesmaterialen'!$B$7:$AF$21,18,FALSE)</f>
        <v>#N/A</v>
      </c>
      <c r="AI10" s="19" t="e">
        <f>VLOOKUP($BM$3,'3. Procesmaterialen'!$B$7:$AF$21,19,FALSE)</f>
        <v>#N/A</v>
      </c>
      <c r="AJ10" s="19" t="e">
        <f>VLOOKUP($BM$3,'3. Procesmaterialen'!$B$7:$AF$21,20,FALSE)</f>
        <v>#N/A</v>
      </c>
      <c r="AK10" s="19" t="e">
        <f>VLOOKUP($BM$3,'3. Procesmaterialen'!$B$7:$AF$21,21,FALSE)</f>
        <v>#N/A</v>
      </c>
      <c r="AL10" s="19" t="e">
        <f>VLOOKUP($BM$3,'3. Procesmaterialen'!$B$7:$AF$21,22,FALSE)</f>
        <v>#N/A</v>
      </c>
      <c r="AM10" s="19" t="e">
        <f>VLOOKUP($BM$3,'3. Procesmaterialen'!$B$7:$AF$21,23,FALSE)</f>
        <v>#N/A</v>
      </c>
      <c r="AN10" s="19" t="e">
        <f>VLOOKUP($BM$3,'3. Procesmaterialen'!$B$7:$AF$21,24,FALSE)</f>
        <v>#N/A</v>
      </c>
      <c r="AO10" s="19" t="e">
        <f>VLOOKUP($BM$3,'3. Procesmaterialen'!$B$7:$AF$21,25,FALSE)</f>
        <v>#N/A</v>
      </c>
      <c r="AP10" s="19" t="e">
        <f>VLOOKUP($BM$3,'3. Procesmaterialen'!$B$7:$AF$21,26,FALSE)</f>
        <v>#N/A</v>
      </c>
      <c r="AQ10" s="19" t="e">
        <f>VLOOKUP($BM$3,'3. Procesmaterialen'!$B$7:$AF$21,27,FALSE)</f>
        <v>#N/A</v>
      </c>
      <c r="AR10" s="19" t="e">
        <f>VLOOKUP($BM$3,'3. Procesmaterialen'!$B$7:$AF$21,28,FALSE)</f>
        <v>#N/A</v>
      </c>
      <c r="AS10" s="19" t="e">
        <f>VLOOKUP($BM$3,'3. Procesmaterialen'!$B$7:$AF$21,29,FALSE)</f>
        <v>#N/A</v>
      </c>
      <c r="AT10" s="19" t="e">
        <f>VLOOKUP($BM$3,'3. Procesmaterialen'!$B$7:$AF$21,30,FALSE)</f>
        <v>#N/A</v>
      </c>
      <c r="AU10" s="19" t="e">
        <f>VLOOKUP($BM$3,'3. Procesmaterialen'!$B$7:$AF$21,31,FALSE)</f>
        <v>#N/A</v>
      </c>
      <c r="AV10" s="19">
        <f t="shared" ref="AV10:BJ11" si="12">IF($C10=AG$5,AG10,0)</f>
        <v>0</v>
      </c>
      <c r="AW10" s="19" t="e">
        <f t="shared" si="12"/>
        <v>#N/A</v>
      </c>
      <c r="AX10" s="19" t="e">
        <f t="shared" si="12"/>
        <v>#N/A</v>
      </c>
      <c r="AY10" s="19" t="e">
        <f t="shared" si="12"/>
        <v>#N/A</v>
      </c>
      <c r="AZ10" s="19" t="e">
        <f t="shared" si="12"/>
        <v>#N/A</v>
      </c>
      <c r="BA10" s="19" t="e">
        <f t="shared" si="12"/>
        <v>#N/A</v>
      </c>
      <c r="BB10" s="19" t="e">
        <f t="shared" si="12"/>
        <v>#N/A</v>
      </c>
      <c r="BC10" s="19" t="e">
        <f t="shared" si="12"/>
        <v>#N/A</v>
      </c>
      <c r="BD10" s="19" t="e">
        <f t="shared" si="12"/>
        <v>#N/A</v>
      </c>
      <c r="BE10" s="19" t="e">
        <f t="shared" si="12"/>
        <v>#N/A</v>
      </c>
      <c r="BF10" s="19" t="e">
        <f t="shared" si="12"/>
        <v>#N/A</v>
      </c>
      <c r="BG10" s="19" t="e">
        <f t="shared" si="12"/>
        <v>#N/A</v>
      </c>
      <c r="BH10" s="19" t="e">
        <f t="shared" si="12"/>
        <v>#N/A</v>
      </c>
      <c r="BI10" s="19" t="e">
        <f t="shared" si="12"/>
        <v>#N/A</v>
      </c>
      <c r="BJ10" s="19" t="e">
        <f t="shared" si="12"/>
        <v>#N/A</v>
      </c>
      <c r="BK10" s="141" t="e">
        <f t="shared" si="6"/>
        <v>#N/A</v>
      </c>
      <c r="BL10" s="440" t="e">
        <f t="shared" ref="BL10:BN11" si="13">X10*AD10*$BK10</f>
        <v>#N/A</v>
      </c>
      <c r="BM10" s="429" t="e">
        <f t="shared" si="13"/>
        <v>#N/A</v>
      </c>
      <c r="BN10" s="441" t="e">
        <f t="shared" si="13"/>
        <v>#N/A</v>
      </c>
      <c r="BO10" s="440" t="e">
        <f t="shared" ref="BO10:BQ11" si="14">AA10*AD10*$BK10</f>
        <v>#N/A</v>
      </c>
      <c r="BP10" s="429" t="e">
        <f t="shared" si="14"/>
        <v>#N/A</v>
      </c>
      <c r="BQ10" s="442" t="e">
        <f t="shared" si="14"/>
        <v>#N/A</v>
      </c>
      <c r="BR10" s="4" t="e">
        <f t="shared" si="7"/>
        <v>#N/A</v>
      </c>
      <c r="BS10" s="4" t="e">
        <f t="shared" si="8"/>
        <v>#N/A</v>
      </c>
      <c r="BT10" s="4" t="e">
        <f t="shared" si="9"/>
        <v>#N/A</v>
      </c>
      <c r="BU10" s="4" t="e">
        <f t="shared" si="10"/>
        <v>#N/A</v>
      </c>
    </row>
    <row r="11" spans="1:73" s="4" customFormat="1" x14ac:dyDescent="0.2">
      <c r="A11" s="78" t="s">
        <v>9</v>
      </c>
      <c r="B11" s="308"/>
      <c r="C11" s="308"/>
      <c r="D11" s="308"/>
      <c r="E11" s="251"/>
      <c r="F11" s="251" t="e">
        <f>VLOOKUP(E11,Aard!$A$2:$C$4,3,FALSE)</f>
        <v>#N/A</v>
      </c>
      <c r="G11" s="251"/>
      <c r="H11" s="309" t="e">
        <f>VLOOKUP(G11,Aard!$A$7:$D$10,3,FALSE)</f>
        <v>#N/A</v>
      </c>
      <c r="I11" s="3"/>
      <c r="J11" s="3" t="e">
        <f>VLOOKUP(I11,Duur!$A$2:$B$7,2,FALSE)</f>
        <v>#N/A</v>
      </c>
      <c r="K11" s="3"/>
      <c r="L11" s="3"/>
      <c r="M11" s="309" t="e">
        <f t="shared" si="0"/>
        <v>#N/A</v>
      </c>
      <c r="N11" s="253"/>
      <c r="O11" s="253" t="e">
        <f>VLOOKUP(N11,Mate!$A$3:$C$7,3,FALSE)</f>
        <v>#N/A</v>
      </c>
      <c r="P11" s="253"/>
      <c r="Q11" s="253" t="e">
        <f>VLOOKUP(P11,Mate!$A$11:$C$13,3,FALSE)</f>
        <v>#N/A</v>
      </c>
      <c r="R11" s="253"/>
      <c r="S11" s="253" t="e">
        <f>VLOOKUP(R11,Mate!$A$16:$C$29,3,FALSE)</f>
        <v>#N/A</v>
      </c>
      <c r="T11" s="253" t="e">
        <f>O11*Q11*S11</f>
        <v>#N/A</v>
      </c>
      <c r="U11" s="253"/>
      <c r="V11" s="19" t="e">
        <f>VLOOKUP(U11,Mate!$E$3:$G$5,3,FALSE)</f>
        <v>#N/A</v>
      </c>
      <c r="W11" s="141">
        <f>'4. Hygieneprotocol'!$B$38</f>
        <v>9.9999999999999867E-2</v>
      </c>
      <c r="X11" s="153" t="e">
        <f>$M11*$F11</f>
        <v>#N/A</v>
      </c>
      <c r="Y11" s="12" t="e">
        <f>$M11*$H11</f>
        <v>#N/A</v>
      </c>
      <c r="Z11" s="12" t="e">
        <f>$M11*$H11*$V11</f>
        <v>#N/A</v>
      </c>
      <c r="AA11" s="153" t="e">
        <f>$M11*$F11*$T11</f>
        <v>#N/A</v>
      </c>
      <c r="AB11" s="12" t="e">
        <f>$M11*$H11*$V11</f>
        <v>#N/A</v>
      </c>
      <c r="AC11" s="154" t="e">
        <f>Z11*W11</f>
        <v>#N/A</v>
      </c>
      <c r="AD11" s="147">
        <f>VLOOKUP($BM$3,'2. Biologische agentia'!$B$9:$M$23,10,FALSE)</f>
        <v>1000</v>
      </c>
      <c r="AE11" s="19">
        <f>VLOOKUP($BM$3,'2. Biologische agentia'!$B$9:$M$23,11,FALSE)</f>
        <v>1000</v>
      </c>
      <c r="AF11" s="19">
        <f>VLOOKUP($BM$3,'2. Biologische agentia'!$B$9:$M$23,12,FALSE)</f>
        <v>1000</v>
      </c>
      <c r="AG11" s="19">
        <f>VLOOKUP($BM$3,'3. Procesmaterialen'!$B$7:$AF$21,17,FALSE)</f>
        <v>1</v>
      </c>
      <c r="AH11" s="19" t="e">
        <f>VLOOKUP($BM$3,'3. Procesmaterialen'!$B$7:$AF$21,18,FALSE)</f>
        <v>#N/A</v>
      </c>
      <c r="AI11" s="19" t="e">
        <f>VLOOKUP($BM$3,'3. Procesmaterialen'!$B$7:$AF$21,19,FALSE)</f>
        <v>#N/A</v>
      </c>
      <c r="AJ11" s="19" t="e">
        <f>VLOOKUP($BM$3,'3. Procesmaterialen'!$B$7:$AF$21,20,FALSE)</f>
        <v>#N/A</v>
      </c>
      <c r="AK11" s="19" t="e">
        <f>VLOOKUP($BM$3,'3. Procesmaterialen'!$B$7:$AF$21,21,FALSE)</f>
        <v>#N/A</v>
      </c>
      <c r="AL11" s="19" t="e">
        <f>VLOOKUP($BM$3,'3. Procesmaterialen'!$B$7:$AF$21,22,FALSE)</f>
        <v>#N/A</v>
      </c>
      <c r="AM11" s="19" t="e">
        <f>VLOOKUP($BM$3,'3. Procesmaterialen'!$B$7:$AF$21,23,FALSE)</f>
        <v>#N/A</v>
      </c>
      <c r="AN11" s="19" t="e">
        <f>VLOOKUP($BM$3,'3. Procesmaterialen'!$B$7:$AF$21,24,FALSE)</f>
        <v>#N/A</v>
      </c>
      <c r="AO11" s="19" t="e">
        <f>VLOOKUP($BM$3,'3. Procesmaterialen'!$B$7:$AF$21,25,FALSE)</f>
        <v>#N/A</v>
      </c>
      <c r="AP11" s="19" t="e">
        <f>VLOOKUP($BM$3,'3. Procesmaterialen'!$B$7:$AF$21,26,FALSE)</f>
        <v>#N/A</v>
      </c>
      <c r="AQ11" s="19" t="e">
        <f>VLOOKUP($BM$3,'3. Procesmaterialen'!$B$7:$AF$21,27,FALSE)</f>
        <v>#N/A</v>
      </c>
      <c r="AR11" s="19" t="e">
        <f>VLOOKUP($BM$3,'3. Procesmaterialen'!$B$7:$AF$21,28,FALSE)</f>
        <v>#N/A</v>
      </c>
      <c r="AS11" s="19" t="e">
        <f>VLOOKUP($BM$3,'3. Procesmaterialen'!$B$7:$AF$21,29,FALSE)</f>
        <v>#N/A</v>
      </c>
      <c r="AT11" s="19" t="e">
        <f>VLOOKUP($BM$3,'3. Procesmaterialen'!$B$7:$AF$21,30,FALSE)</f>
        <v>#N/A</v>
      </c>
      <c r="AU11" s="19" t="e">
        <f>VLOOKUP($BM$3,'3. Procesmaterialen'!$B$7:$AF$21,31,FALSE)</f>
        <v>#N/A</v>
      </c>
      <c r="AV11" s="19">
        <f t="shared" si="12"/>
        <v>0</v>
      </c>
      <c r="AW11" s="19" t="e">
        <f t="shared" si="12"/>
        <v>#N/A</v>
      </c>
      <c r="AX11" s="19" t="e">
        <f t="shared" si="12"/>
        <v>#N/A</v>
      </c>
      <c r="AY11" s="19" t="e">
        <f t="shared" si="12"/>
        <v>#N/A</v>
      </c>
      <c r="AZ11" s="19" t="e">
        <f t="shared" si="12"/>
        <v>#N/A</v>
      </c>
      <c r="BA11" s="19" t="e">
        <f t="shared" si="12"/>
        <v>#N/A</v>
      </c>
      <c r="BB11" s="19" t="e">
        <f t="shared" si="12"/>
        <v>#N/A</v>
      </c>
      <c r="BC11" s="19" t="e">
        <f t="shared" si="12"/>
        <v>#N/A</v>
      </c>
      <c r="BD11" s="19" t="e">
        <f t="shared" si="12"/>
        <v>#N/A</v>
      </c>
      <c r="BE11" s="19" t="e">
        <f t="shared" si="12"/>
        <v>#N/A</v>
      </c>
      <c r="BF11" s="19" t="e">
        <f t="shared" si="12"/>
        <v>#N/A</v>
      </c>
      <c r="BG11" s="19" t="e">
        <f t="shared" si="12"/>
        <v>#N/A</v>
      </c>
      <c r="BH11" s="19" t="e">
        <f t="shared" si="12"/>
        <v>#N/A</v>
      </c>
      <c r="BI11" s="19" t="e">
        <f t="shared" si="12"/>
        <v>#N/A</v>
      </c>
      <c r="BJ11" s="19" t="e">
        <f t="shared" si="12"/>
        <v>#N/A</v>
      </c>
      <c r="BK11" s="141" t="e">
        <f t="shared" si="6"/>
        <v>#N/A</v>
      </c>
      <c r="BL11" s="440" t="e">
        <f t="shared" si="13"/>
        <v>#N/A</v>
      </c>
      <c r="BM11" s="429" t="e">
        <f t="shared" si="13"/>
        <v>#N/A</v>
      </c>
      <c r="BN11" s="441" t="e">
        <f t="shared" si="13"/>
        <v>#N/A</v>
      </c>
      <c r="BO11" s="440" t="e">
        <f t="shared" si="14"/>
        <v>#N/A</v>
      </c>
      <c r="BP11" s="429" t="e">
        <f t="shared" si="14"/>
        <v>#N/A</v>
      </c>
      <c r="BQ11" s="442" t="e">
        <f t="shared" si="14"/>
        <v>#N/A</v>
      </c>
      <c r="BR11" s="4" t="e">
        <f t="shared" si="7"/>
        <v>#N/A</v>
      </c>
      <c r="BS11" s="4" t="e">
        <f t="shared" si="8"/>
        <v>#N/A</v>
      </c>
      <c r="BT11" s="4" t="e">
        <f t="shared" si="9"/>
        <v>#N/A</v>
      </c>
      <c r="BU11" s="4" t="e">
        <f t="shared" si="10"/>
        <v>#N/A</v>
      </c>
    </row>
    <row r="12" spans="1:73" s="4" customFormat="1" x14ac:dyDescent="0.2">
      <c r="A12" s="78" t="s">
        <v>36</v>
      </c>
      <c r="B12" s="308"/>
      <c r="C12" s="308"/>
      <c r="D12" s="308"/>
      <c r="E12" s="251"/>
      <c r="F12" s="251" t="e">
        <f>VLOOKUP(E12,Aard!$A$2:$C$4,3,FALSE)</f>
        <v>#N/A</v>
      </c>
      <c r="G12" s="251"/>
      <c r="H12" s="309" t="e">
        <f>VLOOKUP(G12,Aard!$A$7:$D$10,3,FALSE)</f>
        <v>#N/A</v>
      </c>
      <c r="I12" s="3"/>
      <c r="J12" s="3" t="e">
        <f>VLOOKUP(I12,Duur!$A$2:$B$7,2,FALSE)</f>
        <v>#N/A</v>
      </c>
      <c r="K12" s="3"/>
      <c r="L12" s="3"/>
      <c r="M12" s="309" t="e">
        <f t="shared" si="0"/>
        <v>#N/A</v>
      </c>
      <c r="N12" s="253"/>
      <c r="O12" s="253" t="e">
        <f>VLOOKUP(N12,Mate!$A$3:$C$7,3,FALSE)</f>
        <v>#N/A</v>
      </c>
      <c r="P12" s="253"/>
      <c r="Q12" s="253" t="e">
        <f>VLOOKUP(P12,Mate!$A$11:$C$13,3,FALSE)</f>
        <v>#N/A</v>
      </c>
      <c r="R12" s="253"/>
      <c r="S12" s="253" t="e">
        <f>VLOOKUP(R12,Mate!$A$16:$C$29,3,FALSE)</f>
        <v>#N/A</v>
      </c>
      <c r="T12" s="253" t="e">
        <f t="shared" ref="T12:T17" si="15">O12*Q12*S12</f>
        <v>#N/A</v>
      </c>
      <c r="U12" s="253"/>
      <c r="V12" s="19" t="e">
        <f>VLOOKUP(U12,Mate!$E$3:$G$5,3,FALSE)</f>
        <v>#N/A</v>
      </c>
      <c r="W12" s="141">
        <f>'4. Hygieneprotocol'!$B$38</f>
        <v>9.9999999999999867E-2</v>
      </c>
      <c r="X12" s="153" t="e">
        <f t="shared" ref="X12:X17" si="16">$M12*$F12</f>
        <v>#N/A</v>
      </c>
      <c r="Y12" s="12" t="e">
        <f t="shared" ref="Y12:Y17" si="17">$M12*$H12</f>
        <v>#N/A</v>
      </c>
      <c r="Z12" s="12" t="e">
        <f t="shared" ref="Z12:Z17" si="18">$M12*$H12*$V12</f>
        <v>#N/A</v>
      </c>
      <c r="AA12" s="153" t="e">
        <f t="shared" ref="AA12:AA17" si="19">$M12*$F12*$T12</f>
        <v>#N/A</v>
      </c>
      <c r="AB12" s="12" t="e">
        <f t="shared" ref="AB12:AB17" si="20">$M12*$H12*$V12</f>
        <v>#N/A</v>
      </c>
      <c r="AC12" s="154" t="e">
        <f t="shared" ref="AC12:AC17" si="21">Z12*W12</f>
        <v>#N/A</v>
      </c>
      <c r="AD12" s="147">
        <f>VLOOKUP($BM$3,'2. Biologische agentia'!$B$9:$M$23,10,FALSE)</f>
        <v>1000</v>
      </c>
      <c r="AE12" s="19">
        <f>VLOOKUP($BM$3,'2. Biologische agentia'!$B$9:$M$23,11,FALSE)</f>
        <v>1000</v>
      </c>
      <c r="AF12" s="19">
        <f>VLOOKUP($BM$3,'2. Biologische agentia'!$B$9:$M$23,12,FALSE)</f>
        <v>1000</v>
      </c>
      <c r="AG12" s="19">
        <f>VLOOKUP($BM$3,'3. Procesmaterialen'!$B$7:$AF$21,17,FALSE)</f>
        <v>1</v>
      </c>
      <c r="AH12" s="19" t="e">
        <f>VLOOKUP($BM$3,'3. Procesmaterialen'!$B$7:$AF$21,18,FALSE)</f>
        <v>#N/A</v>
      </c>
      <c r="AI12" s="19" t="e">
        <f>VLOOKUP($BM$3,'3. Procesmaterialen'!$B$7:$AF$21,19,FALSE)</f>
        <v>#N/A</v>
      </c>
      <c r="AJ12" s="19" t="e">
        <f>VLOOKUP($BM$3,'3. Procesmaterialen'!$B$7:$AF$21,20,FALSE)</f>
        <v>#N/A</v>
      </c>
      <c r="AK12" s="19" t="e">
        <f>VLOOKUP($BM$3,'3. Procesmaterialen'!$B$7:$AF$21,21,FALSE)</f>
        <v>#N/A</v>
      </c>
      <c r="AL12" s="19" t="e">
        <f>VLOOKUP($BM$3,'3. Procesmaterialen'!$B$7:$AF$21,22,FALSE)</f>
        <v>#N/A</v>
      </c>
      <c r="AM12" s="19" t="e">
        <f>VLOOKUP($BM$3,'3. Procesmaterialen'!$B$7:$AF$21,23,FALSE)</f>
        <v>#N/A</v>
      </c>
      <c r="AN12" s="19" t="e">
        <f>VLOOKUP($BM$3,'3. Procesmaterialen'!$B$7:$AF$21,24,FALSE)</f>
        <v>#N/A</v>
      </c>
      <c r="AO12" s="19" t="e">
        <f>VLOOKUP($BM$3,'3. Procesmaterialen'!$B$7:$AF$21,25,FALSE)</f>
        <v>#N/A</v>
      </c>
      <c r="AP12" s="19" t="e">
        <f>VLOOKUP($BM$3,'3. Procesmaterialen'!$B$7:$AF$21,26,FALSE)</f>
        <v>#N/A</v>
      </c>
      <c r="AQ12" s="19" t="e">
        <f>VLOOKUP($BM$3,'3. Procesmaterialen'!$B$7:$AF$21,27,FALSE)</f>
        <v>#N/A</v>
      </c>
      <c r="AR12" s="19" t="e">
        <f>VLOOKUP($BM$3,'3. Procesmaterialen'!$B$7:$AF$21,28,FALSE)</f>
        <v>#N/A</v>
      </c>
      <c r="AS12" s="19" t="e">
        <f>VLOOKUP($BM$3,'3. Procesmaterialen'!$B$7:$AF$21,29,FALSE)</f>
        <v>#N/A</v>
      </c>
      <c r="AT12" s="19" t="e">
        <f>VLOOKUP($BM$3,'3. Procesmaterialen'!$B$7:$AF$21,30,FALSE)</f>
        <v>#N/A</v>
      </c>
      <c r="AU12" s="19" t="e">
        <f>VLOOKUP($BM$3,'3. Procesmaterialen'!$B$7:$AF$21,31,FALSE)</f>
        <v>#N/A</v>
      </c>
      <c r="AV12" s="19">
        <f t="shared" ref="AV12:BA17" si="22">IF($C12=AG$5,AG12,0)</f>
        <v>0</v>
      </c>
      <c r="AW12" s="19" t="e">
        <f t="shared" si="22"/>
        <v>#N/A</v>
      </c>
      <c r="AX12" s="19" t="e">
        <f t="shared" si="22"/>
        <v>#N/A</v>
      </c>
      <c r="AY12" s="19" t="e">
        <f t="shared" si="22"/>
        <v>#N/A</v>
      </c>
      <c r="AZ12" s="19" t="e">
        <f t="shared" si="22"/>
        <v>#N/A</v>
      </c>
      <c r="BA12" s="19" t="e">
        <f t="shared" si="22"/>
        <v>#N/A</v>
      </c>
      <c r="BB12" s="19" t="e">
        <f t="shared" ref="BB12:BB17" si="23">IF($C12=AM$5,AM12,0)</f>
        <v>#N/A</v>
      </c>
      <c r="BC12" s="19" t="e">
        <f t="shared" ref="BC12:BC17" si="24">IF($C12=AN$5,AN12,0)</f>
        <v>#N/A</v>
      </c>
      <c r="BD12" s="19" t="e">
        <f t="shared" ref="BD12:BD17" si="25">IF($C12=AO$5,AO12,0)</f>
        <v>#N/A</v>
      </c>
      <c r="BE12" s="19" t="e">
        <f t="shared" ref="BE12:BE17" si="26">IF($C12=AP$5,AP12,0)</f>
        <v>#N/A</v>
      </c>
      <c r="BF12" s="19" t="e">
        <f t="shared" ref="BF12:BF17" si="27">IF($C12=AQ$5,AQ12,0)</f>
        <v>#N/A</v>
      </c>
      <c r="BG12" s="19" t="e">
        <f t="shared" ref="BG12:BG17" si="28">IF($C12=AR$5,AR12,0)</f>
        <v>#N/A</v>
      </c>
      <c r="BH12" s="19" t="e">
        <f t="shared" ref="BH12:BH17" si="29">IF($C12=AS$5,AS12,0)</f>
        <v>#N/A</v>
      </c>
      <c r="BI12" s="19" t="e">
        <f t="shared" ref="BI12:BI17" si="30">IF($C12=AT$5,AT12,0)</f>
        <v>#N/A</v>
      </c>
      <c r="BJ12" s="19" t="e">
        <f t="shared" ref="BJ12:BJ17" si="31">IF($C12=AU$5,AU12,0)</f>
        <v>#N/A</v>
      </c>
      <c r="BK12" s="141" t="e">
        <f t="shared" si="6"/>
        <v>#N/A</v>
      </c>
      <c r="BL12" s="440" t="e">
        <f t="shared" ref="BL12:BN17" si="32">X12*AD12*$BK12</f>
        <v>#N/A</v>
      </c>
      <c r="BM12" s="429" t="e">
        <f t="shared" si="32"/>
        <v>#N/A</v>
      </c>
      <c r="BN12" s="441" t="e">
        <f t="shared" si="32"/>
        <v>#N/A</v>
      </c>
      <c r="BO12" s="440" t="e">
        <f t="shared" ref="BO12:BQ17" si="33">AA12*AD12*$BK12</f>
        <v>#N/A</v>
      </c>
      <c r="BP12" s="429" t="e">
        <f t="shared" si="33"/>
        <v>#N/A</v>
      </c>
      <c r="BQ12" s="442" t="e">
        <f t="shared" si="33"/>
        <v>#N/A</v>
      </c>
      <c r="BR12" s="4" t="e">
        <f t="shared" si="7"/>
        <v>#N/A</v>
      </c>
      <c r="BS12" s="4" t="e">
        <f t="shared" si="8"/>
        <v>#N/A</v>
      </c>
      <c r="BT12" s="4" t="e">
        <f t="shared" si="9"/>
        <v>#N/A</v>
      </c>
      <c r="BU12" s="4" t="e">
        <f t="shared" si="10"/>
        <v>#N/A</v>
      </c>
    </row>
    <row r="13" spans="1:73" s="1" customFormat="1" x14ac:dyDescent="0.2">
      <c r="A13" s="78" t="s">
        <v>21</v>
      </c>
      <c r="B13" s="308"/>
      <c r="C13" s="308"/>
      <c r="D13" s="308"/>
      <c r="E13" s="251"/>
      <c r="F13" s="251" t="e">
        <f>VLOOKUP(E13,Aard!$A$2:$C$4,3,FALSE)</f>
        <v>#N/A</v>
      </c>
      <c r="G13" s="251"/>
      <c r="H13" s="309" t="e">
        <f>VLOOKUP(G13,Aard!$A$7:$D$10,3,FALSE)</f>
        <v>#N/A</v>
      </c>
      <c r="I13" s="3"/>
      <c r="J13" s="3" t="e">
        <f>VLOOKUP(I13,Duur!$A$2:$B$7,2,FALSE)</f>
        <v>#N/A</v>
      </c>
      <c r="K13" s="3"/>
      <c r="L13" s="3"/>
      <c r="M13" s="309" t="e">
        <f t="shared" si="0"/>
        <v>#N/A</v>
      </c>
      <c r="N13" s="253"/>
      <c r="O13" s="253" t="e">
        <f>VLOOKUP(N13,Mate!$A$3:$C$7,3,FALSE)</f>
        <v>#N/A</v>
      </c>
      <c r="P13" s="253"/>
      <c r="Q13" s="253" t="e">
        <f>VLOOKUP(P13,Mate!$A$11:$C$13,3,FALSE)</f>
        <v>#N/A</v>
      </c>
      <c r="R13" s="253"/>
      <c r="S13" s="253" t="e">
        <f>VLOOKUP(R13,Mate!$A$16:$C$29,3,FALSE)</f>
        <v>#N/A</v>
      </c>
      <c r="T13" s="253" t="e">
        <f t="shared" si="15"/>
        <v>#N/A</v>
      </c>
      <c r="U13" s="253"/>
      <c r="V13" s="19" t="e">
        <f>VLOOKUP(U13,Mate!$E$3:$G$5,3,FALSE)</f>
        <v>#N/A</v>
      </c>
      <c r="W13" s="141">
        <f>'4. Hygieneprotocol'!$B$38</f>
        <v>9.9999999999999867E-2</v>
      </c>
      <c r="X13" s="153" t="e">
        <f t="shared" si="16"/>
        <v>#N/A</v>
      </c>
      <c r="Y13" s="12" t="e">
        <f t="shared" si="17"/>
        <v>#N/A</v>
      </c>
      <c r="Z13" s="12" t="e">
        <f t="shared" si="18"/>
        <v>#N/A</v>
      </c>
      <c r="AA13" s="153" t="e">
        <f t="shared" si="19"/>
        <v>#N/A</v>
      </c>
      <c r="AB13" s="12" t="e">
        <f t="shared" si="20"/>
        <v>#N/A</v>
      </c>
      <c r="AC13" s="154" t="e">
        <f t="shared" si="21"/>
        <v>#N/A</v>
      </c>
      <c r="AD13" s="147">
        <f>VLOOKUP($BM$3,'2. Biologische agentia'!$B$9:$M$23,10,FALSE)</f>
        <v>1000</v>
      </c>
      <c r="AE13" s="19">
        <f>VLOOKUP($BM$3,'2. Biologische agentia'!$B$9:$M$23,11,FALSE)</f>
        <v>1000</v>
      </c>
      <c r="AF13" s="19">
        <f>VLOOKUP($BM$3,'2. Biologische agentia'!$B$9:$M$23,12,FALSE)</f>
        <v>1000</v>
      </c>
      <c r="AG13" s="19">
        <f>VLOOKUP($BM$3,'3. Procesmaterialen'!$B$7:$AF$21,17,FALSE)</f>
        <v>1</v>
      </c>
      <c r="AH13" s="19" t="e">
        <f>VLOOKUP($BM$3,'3. Procesmaterialen'!$B$7:$AF$21,18,FALSE)</f>
        <v>#N/A</v>
      </c>
      <c r="AI13" s="19" t="e">
        <f>VLOOKUP($BM$3,'3. Procesmaterialen'!$B$7:$AF$21,19,FALSE)</f>
        <v>#N/A</v>
      </c>
      <c r="AJ13" s="19" t="e">
        <f>VLOOKUP($BM$3,'3. Procesmaterialen'!$B$7:$AF$21,20,FALSE)</f>
        <v>#N/A</v>
      </c>
      <c r="AK13" s="19" t="e">
        <f>VLOOKUP($BM$3,'3. Procesmaterialen'!$B$7:$AF$21,21,FALSE)</f>
        <v>#N/A</v>
      </c>
      <c r="AL13" s="19" t="e">
        <f>VLOOKUP($BM$3,'3. Procesmaterialen'!$B$7:$AF$21,22,FALSE)</f>
        <v>#N/A</v>
      </c>
      <c r="AM13" s="19" t="e">
        <f>VLOOKUP($BM$3,'3. Procesmaterialen'!$B$7:$AF$21,23,FALSE)</f>
        <v>#N/A</v>
      </c>
      <c r="AN13" s="19" t="e">
        <f>VLOOKUP($BM$3,'3. Procesmaterialen'!$B$7:$AF$21,24,FALSE)</f>
        <v>#N/A</v>
      </c>
      <c r="AO13" s="19" t="e">
        <f>VLOOKUP($BM$3,'3. Procesmaterialen'!$B$7:$AF$21,25,FALSE)</f>
        <v>#N/A</v>
      </c>
      <c r="AP13" s="19" t="e">
        <f>VLOOKUP($BM$3,'3. Procesmaterialen'!$B$7:$AF$21,26,FALSE)</f>
        <v>#N/A</v>
      </c>
      <c r="AQ13" s="19" t="e">
        <f>VLOOKUP($BM$3,'3. Procesmaterialen'!$B$7:$AF$21,27,FALSE)</f>
        <v>#N/A</v>
      </c>
      <c r="AR13" s="19" t="e">
        <f>VLOOKUP($BM$3,'3. Procesmaterialen'!$B$7:$AF$21,28,FALSE)</f>
        <v>#N/A</v>
      </c>
      <c r="AS13" s="19" t="e">
        <f>VLOOKUP($BM$3,'3. Procesmaterialen'!$B$7:$AF$21,29,FALSE)</f>
        <v>#N/A</v>
      </c>
      <c r="AT13" s="19" t="e">
        <f>VLOOKUP($BM$3,'3. Procesmaterialen'!$B$7:$AF$21,30,FALSE)</f>
        <v>#N/A</v>
      </c>
      <c r="AU13" s="19" t="e">
        <f>VLOOKUP($BM$3,'3. Procesmaterialen'!$B$7:$AF$21,31,FALSE)</f>
        <v>#N/A</v>
      </c>
      <c r="AV13" s="19">
        <f t="shared" si="22"/>
        <v>0</v>
      </c>
      <c r="AW13" s="19" t="e">
        <f t="shared" si="22"/>
        <v>#N/A</v>
      </c>
      <c r="AX13" s="19" t="e">
        <f t="shared" si="22"/>
        <v>#N/A</v>
      </c>
      <c r="AY13" s="19" t="e">
        <f t="shared" si="22"/>
        <v>#N/A</v>
      </c>
      <c r="AZ13" s="19" t="e">
        <f t="shared" si="22"/>
        <v>#N/A</v>
      </c>
      <c r="BA13" s="19" t="e">
        <f t="shared" si="22"/>
        <v>#N/A</v>
      </c>
      <c r="BB13" s="19" t="e">
        <f t="shared" si="23"/>
        <v>#N/A</v>
      </c>
      <c r="BC13" s="19" t="e">
        <f t="shared" si="24"/>
        <v>#N/A</v>
      </c>
      <c r="BD13" s="19" t="e">
        <f t="shared" si="25"/>
        <v>#N/A</v>
      </c>
      <c r="BE13" s="19" t="e">
        <f t="shared" si="26"/>
        <v>#N/A</v>
      </c>
      <c r="BF13" s="19" t="e">
        <f t="shared" si="27"/>
        <v>#N/A</v>
      </c>
      <c r="BG13" s="19" t="e">
        <f t="shared" si="28"/>
        <v>#N/A</v>
      </c>
      <c r="BH13" s="19" t="e">
        <f t="shared" si="29"/>
        <v>#N/A</v>
      </c>
      <c r="BI13" s="19" t="e">
        <f t="shared" si="30"/>
        <v>#N/A</v>
      </c>
      <c r="BJ13" s="19" t="e">
        <f t="shared" si="31"/>
        <v>#N/A</v>
      </c>
      <c r="BK13" s="141" t="e">
        <f t="shared" si="6"/>
        <v>#N/A</v>
      </c>
      <c r="BL13" s="440" t="e">
        <f t="shared" si="32"/>
        <v>#N/A</v>
      </c>
      <c r="BM13" s="429" t="e">
        <f t="shared" si="32"/>
        <v>#N/A</v>
      </c>
      <c r="BN13" s="441" t="e">
        <f t="shared" si="32"/>
        <v>#N/A</v>
      </c>
      <c r="BO13" s="440" t="e">
        <f t="shared" si="33"/>
        <v>#N/A</v>
      </c>
      <c r="BP13" s="429" t="e">
        <f t="shared" si="33"/>
        <v>#N/A</v>
      </c>
      <c r="BQ13" s="442" t="e">
        <f t="shared" si="33"/>
        <v>#N/A</v>
      </c>
      <c r="BR13" s="4" t="e">
        <f t="shared" si="7"/>
        <v>#N/A</v>
      </c>
      <c r="BS13" s="4" t="e">
        <f t="shared" si="8"/>
        <v>#N/A</v>
      </c>
      <c r="BT13" s="4" t="e">
        <f t="shared" si="9"/>
        <v>#N/A</v>
      </c>
      <c r="BU13" s="4" t="e">
        <f t="shared" si="10"/>
        <v>#N/A</v>
      </c>
    </row>
    <row r="14" spans="1:73" s="4" customFormat="1" x14ac:dyDescent="0.2">
      <c r="A14" s="78" t="s">
        <v>22</v>
      </c>
      <c r="B14" s="308"/>
      <c r="C14" s="308"/>
      <c r="D14" s="308"/>
      <c r="E14" s="251"/>
      <c r="F14" s="251" t="e">
        <f>VLOOKUP(E14,Aard!$A$2:$C$4,3,FALSE)</f>
        <v>#N/A</v>
      </c>
      <c r="G14" s="251"/>
      <c r="H14" s="309" t="e">
        <f>VLOOKUP(G14,Aard!$A$7:$D$10,3,FALSE)</f>
        <v>#N/A</v>
      </c>
      <c r="I14" s="3"/>
      <c r="J14" s="3" t="e">
        <f>VLOOKUP(I14,Duur!$A$2:$B$7,2,FALSE)</f>
        <v>#N/A</v>
      </c>
      <c r="K14" s="3"/>
      <c r="L14" s="3"/>
      <c r="M14" s="309" t="e">
        <f t="shared" si="0"/>
        <v>#N/A</v>
      </c>
      <c r="N14" s="253"/>
      <c r="O14" s="253" t="e">
        <f>VLOOKUP(N14,Mate!$A$3:$C$7,3,FALSE)</f>
        <v>#N/A</v>
      </c>
      <c r="P14" s="253"/>
      <c r="Q14" s="253" t="e">
        <f>VLOOKUP(P14,Mate!$A$11:$C$13,3,FALSE)</f>
        <v>#N/A</v>
      </c>
      <c r="R14" s="253"/>
      <c r="S14" s="253" t="e">
        <f>VLOOKUP(R14,Mate!$A$16:$C$29,3,FALSE)</f>
        <v>#N/A</v>
      </c>
      <c r="T14" s="253" t="e">
        <f t="shared" si="15"/>
        <v>#N/A</v>
      </c>
      <c r="U14" s="253"/>
      <c r="V14" s="19" t="e">
        <f>VLOOKUP(U14,Mate!$E$3:$G$5,3,FALSE)</f>
        <v>#N/A</v>
      </c>
      <c r="W14" s="141">
        <f>'4. Hygieneprotocol'!$B$38</f>
        <v>9.9999999999999867E-2</v>
      </c>
      <c r="X14" s="153" t="e">
        <f t="shared" si="16"/>
        <v>#N/A</v>
      </c>
      <c r="Y14" s="12" t="e">
        <f t="shared" si="17"/>
        <v>#N/A</v>
      </c>
      <c r="Z14" s="12" t="e">
        <f t="shared" si="18"/>
        <v>#N/A</v>
      </c>
      <c r="AA14" s="153" t="e">
        <f t="shared" si="19"/>
        <v>#N/A</v>
      </c>
      <c r="AB14" s="12" t="e">
        <f t="shared" si="20"/>
        <v>#N/A</v>
      </c>
      <c r="AC14" s="154" t="e">
        <f t="shared" si="21"/>
        <v>#N/A</v>
      </c>
      <c r="AD14" s="147">
        <f>VLOOKUP($BM$3,'2. Biologische agentia'!$B$9:$M$23,10,FALSE)</f>
        <v>1000</v>
      </c>
      <c r="AE14" s="19">
        <f>VLOOKUP($BM$3,'2. Biologische agentia'!$B$9:$M$23,11,FALSE)</f>
        <v>1000</v>
      </c>
      <c r="AF14" s="19">
        <f>VLOOKUP($BM$3,'2. Biologische agentia'!$B$9:$M$23,12,FALSE)</f>
        <v>1000</v>
      </c>
      <c r="AG14" s="19">
        <f>VLOOKUP($BM$3,'3. Procesmaterialen'!$B$7:$AF$21,17,FALSE)</f>
        <v>1</v>
      </c>
      <c r="AH14" s="19" t="e">
        <f>VLOOKUP($BM$3,'3. Procesmaterialen'!$B$7:$AF$21,18,FALSE)</f>
        <v>#N/A</v>
      </c>
      <c r="AI14" s="19" t="e">
        <f>VLOOKUP($BM$3,'3. Procesmaterialen'!$B$7:$AF$21,19,FALSE)</f>
        <v>#N/A</v>
      </c>
      <c r="AJ14" s="19" t="e">
        <f>VLOOKUP($BM$3,'3. Procesmaterialen'!$B$7:$AF$21,20,FALSE)</f>
        <v>#N/A</v>
      </c>
      <c r="AK14" s="19" t="e">
        <f>VLOOKUP($BM$3,'3. Procesmaterialen'!$B$7:$AF$21,21,FALSE)</f>
        <v>#N/A</v>
      </c>
      <c r="AL14" s="19" t="e">
        <f>VLOOKUP($BM$3,'3. Procesmaterialen'!$B$7:$AF$21,22,FALSE)</f>
        <v>#N/A</v>
      </c>
      <c r="AM14" s="19" t="e">
        <f>VLOOKUP($BM$3,'3. Procesmaterialen'!$B$7:$AF$21,23,FALSE)</f>
        <v>#N/A</v>
      </c>
      <c r="AN14" s="19" t="e">
        <f>VLOOKUP($BM$3,'3. Procesmaterialen'!$B$7:$AF$21,24,FALSE)</f>
        <v>#N/A</v>
      </c>
      <c r="AO14" s="19" t="e">
        <f>VLOOKUP($BM$3,'3. Procesmaterialen'!$B$7:$AF$21,25,FALSE)</f>
        <v>#N/A</v>
      </c>
      <c r="AP14" s="19" t="e">
        <f>VLOOKUP($BM$3,'3. Procesmaterialen'!$B$7:$AF$21,26,FALSE)</f>
        <v>#N/A</v>
      </c>
      <c r="AQ14" s="19" t="e">
        <f>VLOOKUP($BM$3,'3. Procesmaterialen'!$B$7:$AF$21,27,FALSE)</f>
        <v>#N/A</v>
      </c>
      <c r="AR14" s="19" t="e">
        <f>VLOOKUP($BM$3,'3. Procesmaterialen'!$B$7:$AF$21,28,FALSE)</f>
        <v>#N/A</v>
      </c>
      <c r="AS14" s="19" t="e">
        <f>VLOOKUP($BM$3,'3. Procesmaterialen'!$B$7:$AF$21,29,FALSE)</f>
        <v>#N/A</v>
      </c>
      <c r="AT14" s="19" t="e">
        <f>VLOOKUP($BM$3,'3. Procesmaterialen'!$B$7:$AF$21,30,FALSE)</f>
        <v>#N/A</v>
      </c>
      <c r="AU14" s="19" t="e">
        <f>VLOOKUP($BM$3,'3. Procesmaterialen'!$B$7:$AF$21,31,FALSE)</f>
        <v>#N/A</v>
      </c>
      <c r="AV14" s="19">
        <f t="shared" si="22"/>
        <v>0</v>
      </c>
      <c r="AW14" s="19" t="e">
        <f t="shared" si="22"/>
        <v>#N/A</v>
      </c>
      <c r="AX14" s="19" t="e">
        <f t="shared" si="22"/>
        <v>#N/A</v>
      </c>
      <c r="AY14" s="19" t="e">
        <f t="shared" si="22"/>
        <v>#N/A</v>
      </c>
      <c r="AZ14" s="19" t="e">
        <f t="shared" si="22"/>
        <v>#N/A</v>
      </c>
      <c r="BA14" s="19" t="e">
        <f t="shared" si="22"/>
        <v>#N/A</v>
      </c>
      <c r="BB14" s="19" t="e">
        <f t="shared" si="23"/>
        <v>#N/A</v>
      </c>
      <c r="BC14" s="19" t="e">
        <f t="shared" si="24"/>
        <v>#N/A</v>
      </c>
      <c r="BD14" s="19" t="e">
        <f t="shared" si="25"/>
        <v>#N/A</v>
      </c>
      <c r="BE14" s="19" t="e">
        <f t="shared" si="26"/>
        <v>#N/A</v>
      </c>
      <c r="BF14" s="19" t="e">
        <f t="shared" si="27"/>
        <v>#N/A</v>
      </c>
      <c r="BG14" s="19" t="e">
        <f t="shared" si="28"/>
        <v>#N/A</v>
      </c>
      <c r="BH14" s="19" t="e">
        <f t="shared" si="29"/>
        <v>#N/A</v>
      </c>
      <c r="BI14" s="19" t="e">
        <f t="shared" si="30"/>
        <v>#N/A</v>
      </c>
      <c r="BJ14" s="19" t="e">
        <f t="shared" si="31"/>
        <v>#N/A</v>
      </c>
      <c r="BK14" s="141" t="e">
        <f t="shared" si="6"/>
        <v>#N/A</v>
      </c>
      <c r="BL14" s="440" t="e">
        <f t="shared" si="32"/>
        <v>#N/A</v>
      </c>
      <c r="BM14" s="429" t="e">
        <f t="shared" si="32"/>
        <v>#N/A</v>
      </c>
      <c r="BN14" s="441" t="e">
        <f t="shared" si="32"/>
        <v>#N/A</v>
      </c>
      <c r="BO14" s="440" t="e">
        <f t="shared" si="33"/>
        <v>#N/A</v>
      </c>
      <c r="BP14" s="429" t="e">
        <f t="shared" si="33"/>
        <v>#N/A</v>
      </c>
      <c r="BQ14" s="442" t="e">
        <f t="shared" si="33"/>
        <v>#N/A</v>
      </c>
      <c r="BR14" s="4" t="e">
        <f t="shared" si="7"/>
        <v>#N/A</v>
      </c>
      <c r="BS14" s="4" t="e">
        <f t="shared" si="8"/>
        <v>#N/A</v>
      </c>
      <c r="BT14" s="4" t="e">
        <f t="shared" si="9"/>
        <v>#N/A</v>
      </c>
      <c r="BU14" s="4" t="e">
        <f t="shared" si="10"/>
        <v>#N/A</v>
      </c>
    </row>
    <row r="15" spans="1:73" s="4" customFormat="1" x14ac:dyDescent="0.2">
      <c r="A15" s="78" t="s">
        <v>23</v>
      </c>
      <c r="B15" s="308"/>
      <c r="C15" s="308"/>
      <c r="D15" s="308"/>
      <c r="E15" s="251"/>
      <c r="F15" s="251" t="e">
        <f>VLOOKUP(E15,Aard!$A$2:$C$4,3,FALSE)</f>
        <v>#N/A</v>
      </c>
      <c r="G15" s="251"/>
      <c r="H15" s="309" t="e">
        <f>VLOOKUP(G15,Aard!$A$7:$D$10,3,FALSE)</f>
        <v>#N/A</v>
      </c>
      <c r="I15" s="3"/>
      <c r="J15" s="3" t="e">
        <f>VLOOKUP(I15,Duur!$A$2:$B$7,2,FALSE)</f>
        <v>#N/A</v>
      </c>
      <c r="K15" s="3"/>
      <c r="L15" s="3"/>
      <c r="M15" s="309" t="e">
        <f t="shared" si="0"/>
        <v>#N/A</v>
      </c>
      <c r="N15" s="253"/>
      <c r="O15" s="253" t="e">
        <f>VLOOKUP(N15,Mate!$A$3:$C$7,3,FALSE)</f>
        <v>#N/A</v>
      </c>
      <c r="P15" s="253"/>
      <c r="Q15" s="253" t="e">
        <f>VLOOKUP(P15,Mate!$A$11:$C$13,3,FALSE)</f>
        <v>#N/A</v>
      </c>
      <c r="R15" s="253"/>
      <c r="S15" s="253" t="e">
        <f>VLOOKUP(R15,Mate!$A$16:$C$29,3,FALSE)</f>
        <v>#N/A</v>
      </c>
      <c r="T15" s="253" t="e">
        <f t="shared" si="15"/>
        <v>#N/A</v>
      </c>
      <c r="U15" s="253"/>
      <c r="V15" s="19" t="e">
        <f>VLOOKUP(U15,Mate!$E$3:$G$5,3,FALSE)</f>
        <v>#N/A</v>
      </c>
      <c r="W15" s="141">
        <f>'4. Hygieneprotocol'!$B$38</f>
        <v>9.9999999999999867E-2</v>
      </c>
      <c r="X15" s="153" t="e">
        <f t="shared" si="16"/>
        <v>#N/A</v>
      </c>
      <c r="Y15" s="12" t="e">
        <f t="shared" si="17"/>
        <v>#N/A</v>
      </c>
      <c r="Z15" s="12" t="e">
        <f t="shared" si="18"/>
        <v>#N/A</v>
      </c>
      <c r="AA15" s="153" t="e">
        <f t="shared" si="19"/>
        <v>#N/A</v>
      </c>
      <c r="AB15" s="12" t="e">
        <f t="shared" si="20"/>
        <v>#N/A</v>
      </c>
      <c r="AC15" s="154" t="e">
        <f t="shared" si="21"/>
        <v>#N/A</v>
      </c>
      <c r="AD15" s="147">
        <f>VLOOKUP($BM$3,'2. Biologische agentia'!$B$9:$M$23,10,FALSE)</f>
        <v>1000</v>
      </c>
      <c r="AE15" s="19">
        <f>VLOOKUP($BM$3,'2. Biologische agentia'!$B$9:$M$23,11,FALSE)</f>
        <v>1000</v>
      </c>
      <c r="AF15" s="19">
        <f>VLOOKUP($BM$3,'2. Biologische agentia'!$B$9:$M$23,12,FALSE)</f>
        <v>1000</v>
      </c>
      <c r="AG15" s="19">
        <f>VLOOKUP($BM$3,'3. Procesmaterialen'!$B$7:$AF$21,17,FALSE)</f>
        <v>1</v>
      </c>
      <c r="AH15" s="19" t="e">
        <f>VLOOKUP($BM$3,'3. Procesmaterialen'!$B$7:$AF$21,18,FALSE)</f>
        <v>#N/A</v>
      </c>
      <c r="AI15" s="19" t="e">
        <f>VLOOKUP($BM$3,'3. Procesmaterialen'!$B$7:$AF$21,19,FALSE)</f>
        <v>#N/A</v>
      </c>
      <c r="AJ15" s="19" t="e">
        <f>VLOOKUP($BM$3,'3. Procesmaterialen'!$B$7:$AF$21,20,FALSE)</f>
        <v>#N/A</v>
      </c>
      <c r="AK15" s="19" t="e">
        <f>VLOOKUP($BM$3,'3. Procesmaterialen'!$B$7:$AF$21,21,FALSE)</f>
        <v>#N/A</v>
      </c>
      <c r="AL15" s="19" t="e">
        <f>VLOOKUP($BM$3,'3. Procesmaterialen'!$B$7:$AF$21,22,FALSE)</f>
        <v>#N/A</v>
      </c>
      <c r="AM15" s="19" t="e">
        <f>VLOOKUP($BM$3,'3. Procesmaterialen'!$B$7:$AF$21,23,FALSE)</f>
        <v>#N/A</v>
      </c>
      <c r="AN15" s="19" t="e">
        <f>VLOOKUP($BM$3,'3. Procesmaterialen'!$B$7:$AF$21,24,FALSE)</f>
        <v>#N/A</v>
      </c>
      <c r="AO15" s="19" t="e">
        <f>VLOOKUP($BM$3,'3. Procesmaterialen'!$B$7:$AF$21,25,FALSE)</f>
        <v>#N/A</v>
      </c>
      <c r="AP15" s="19" t="e">
        <f>VLOOKUP($BM$3,'3. Procesmaterialen'!$B$7:$AF$21,26,FALSE)</f>
        <v>#N/A</v>
      </c>
      <c r="AQ15" s="19" t="e">
        <f>VLOOKUP($BM$3,'3. Procesmaterialen'!$B$7:$AF$21,27,FALSE)</f>
        <v>#N/A</v>
      </c>
      <c r="AR15" s="19" t="e">
        <f>VLOOKUP($BM$3,'3. Procesmaterialen'!$B$7:$AF$21,28,FALSE)</f>
        <v>#N/A</v>
      </c>
      <c r="AS15" s="19" t="e">
        <f>VLOOKUP($BM$3,'3. Procesmaterialen'!$B$7:$AF$21,29,FALSE)</f>
        <v>#N/A</v>
      </c>
      <c r="AT15" s="19" t="e">
        <f>VLOOKUP($BM$3,'3. Procesmaterialen'!$B$7:$AF$21,30,FALSE)</f>
        <v>#N/A</v>
      </c>
      <c r="AU15" s="19" t="e">
        <f>VLOOKUP($BM$3,'3. Procesmaterialen'!$B$7:$AF$21,31,FALSE)</f>
        <v>#N/A</v>
      </c>
      <c r="AV15" s="19">
        <f t="shared" si="22"/>
        <v>0</v>
      </c>
      <c r="AW15" s="19" t="e">
        <f t="shared" si="22"/>
        <v>#N/A</v>
      </c>
      <c r="AX15" s="19" t="e">
        <f t="shared" si="22"/>
        <v>#N/A</v>
      </c>
      <c r="AY15" s="19" t="e">
        <f t="shared" si="22"/>
        <v>#N/A</v>
      </c>
      <c r="AZ15" s="19" t="e">
        <f t="shared" si="22"/>
        <v>#N/A</v>
      </c>
      <c r="BA15" s="19" t="e">
        <f t="shared" si="22"/>
        <v>#N/A</v>
      </c>
      <c r="BB15" s="19" t="e">
        <f t="shared" si="23"/>
        <v>#N/A</v>
      </c>
      <c r="BC15" s="19" t="e">
        <f t="shared" si="24"/>
        <v>#N/A</v>
      </c>
      <c r="BD15" s="19" t="e">
        <f t="shared" si="25"/>
        <v>#N/A</v>
      </c>
      <c r="BE15" s="19" t="e">
        <f t="shared" si="26"/>
        <v>#N/A</v>
      </c>
      <c r="BF15" s="19" t="e">
        <f t="shared" si="27"/>
        <v>#N/A</v>
      </c>
      <c r="BG15" s="19" t="e">
        <f t="shared" si="28"/>
        <v>#N/A</v>
      </c>
      <c r="BH15" s="19" t="e">
        <f t="shared" si="29"/>
        <v>#N/A</v>
      </c>
      <c r="BI15" s="19" t="e">
        <f t="shared" si="30"/>
        <v>#N/A</v>
      </c>
      <c r="BJ15" s="19" t="e">
        <f t="shared" si="31"/>
        <v>#N/A</v>
      </c>
      <c r="BK15" s="141" t="e">
        <f t="shared" si="6"/>
        <v>#N/A</v>
      </c>
      <c r="BL15" s="440" t="e">
        <f t="shared" si="32"/>
        <v>#N/A</v>
      </c>
      <c r="BM15" s="429" t="e">
        <f t="shared" si="32"/>
        <v>#N/A</v>
      </c>
      <c r="BN15" s="441" t="e">
        <f t="shared" si="32"/>
        <v>#N/A</v>
      </c>
      <c r="BO15" s="440" t="e">
        <f t="shared" si="33"/>
        <v>#N/A</v>
      </c>
      <c r="BP15" s="429" t="e">
        <f t="shared" si="33"/>
        <v>#N/A</v>
      </c>
      <c r="BQ15" s="442" t="e">
        <f t="shared" si="33"/>
        <v>#N/A</v>
      </c>
      <c r="BR15" s="4" t="e">
        <f t="shared" si="7"/>
        <v>#N/A</v>
      </c>
      <c r="BS15" s="4" t="e">
        <f t="shared" si="8"/>
        <v>#N/A</v>
      </c>
      <c r="BT15" s="4" t="e">
        <f t="shared" si="9"/>
        <v>#N/A</v>
      </c>
      <c r="BU15" s="4" t="e">
        <f t="shared" si="10"/>
        <v>#N/A</v>
      </c>
    </row>
    <row r="16" spans="1:73" s="4" customFormat="1" x14ac:dyDescent="0.2">
      <c r="A16" s="78" t="s">
        <v>24</v>
      </c>
      <c r="B16" s="308"/>
      <c r="C16" s="308"/>
      <c r="D16" s="308"/>
      <c r="E16" s="251"/>
      <c r="F16" s="251" t="e">
        <f>VLOOKUP(E16,Aard!$A$2:$C$4,3,FALSE)</f>
        <v>#N/A</v>
      </c>
      <c r="G16" s="251"/>
      <c r="H16" s="309" t="e">
        <f>VLOOKUP(G16,Aard!$A$7:$D$10,3,FALSE)</f>
        <v>#N/A</v>
      </c>
      <c r="I16" s="3"/>
      <c r="J16" s="3" t="e">
        <f>VLOOKUP(I16,Duur!$A$2:$B$7,2,FALSE)</f>
        <v>#N/A</v>
      </c>
      <c r="K16" s="3"/>
      <c r="L16" s="3"/>
      <c r="M16" s="309" t="e">
        <f t="shared" si="0"/>
        <v>#N/A</v>
      </c>
      <c r="N16" s="253"/>
      <c r="O16" s="253" t="e">
        <f>VLOOKUP(N16,Mate!$A$3:$C$7,3,FALSE)</f>
        <v>#N/A</v>
      </c>
      <c r="P16" s="253"/>
      <c r="Q16" s="253" t="e">
        <f>VLOOKUP(P16,Mate!$A$11:$C$13,3,FALSE)</f>
        <v>#N/A</v>
      </c>
      <c r="R16" s="253"/>
      <c r="S16" s="253" t="e">
        <f>VLOOKUP(R16,Mate!$A$16:$C$29,3,FALSE)</f>
        <v>#N/A</v>
      </c>
      <c r="T16" s="253" t="e">
        <f t="shared" si="15"/>
        <v>#N/A</v>
      </c>
      <c r="U16" s="253"/>
      <c r="V16" s="19" t="e">
        <f>VLOOKUP(U16,Mate!$E$3:$G$5,3,FALSE)</f>
        <v>#N/A</v>
      </c>
      <c r="W16" s="141">
        <f>'4. Hygieneprotocol'!$B$38</f>
        <v>9.9999999999999867E-2</v>
      </c>
      <c r="X16" s="153" t="e">
        <f t="shared" si="16"/>
        <v>#N/A</v>
      </c>
      <c r="Y16" s="12" t="e">
        <f t="shared" si="17"/>
        <v>#N/A</v>
      </c>
      <c r="Z16" s="12" t="e">
        <f t="shared" si="18"/>
        <v>#N/A</v>
      </c>
      <c r="AA16" s="153" t="e">
        <f t="shared" si="19"/>
        <v>#N/A</v>
      </c>
      <c r="AB16" s="12" t="e">
        <f t="shared" si="20"/>
        <v>#N/A</v>
      </c>
      <c r="AC16" s="154" t="e">
        <f t="shared" si="21"/>
        <v>#N/A</v>
      </c>
      <c r="AD16" s="147">
        <f>VLOOKUP($BM$3,'2. Biologische agentia'!$B$9:$M$23,10,FALSE)</f>
        <v>1000</v>
      </c>
      <c r="AE16" s="19">
        <f>VLOOKUP($BM$3,'2. Biologische agentia'!$B$9:$M$23,11,FALSE)</f>
        <v>1000</v>
      </c>
      <c r="AF16" s="19">
        <f>VLOOKUP($BM$3,'2. Biologische agentia'!$B$9:$M$23,12,FALSE)</f>
        <v>1000</v>
      </c>
      <c r="AG16" s="19">
        <f>VLOOKUP($BM$3,'3. Procesmaterialen'!$B$7:$AF$21,17,FALSE)</f>
        <v>1</v>
      </c>
      <c r="AH16" s="19" t="e">
        <f>VLOOKUP($BM$3,'3. Procesmaterialen'!$B$7:$AF$21,18,FALSE)</f>
        <v>#N/A</v>
      </c>
      <c r="AI16" s="19" t="e">
        <f>VLOOKUP($BM$3,'3. Procesmaterialen'!$B$7:$AF$21,19,FALSE)</f>
        <v>#N/A</v>
      </c>
      <c r="AJ16" s="19" t="e">
        <f>VLOOKUP($BM$3,'3. Procesmaterialen'!$B$7:$AF$21,20,FALSE)</f>
        <v>#N/A</v>
      </c>
      <c r="AK16" s="19" t="e">
        <f>VLOOKUP($BM$3,'3. Procesmaterialen'!$B$7:$AF$21,21,FALSE)</f>
        <v>#N/A</v>
      </c>
      <c r="AL16" s="19" t="e">
        <f>VLOOKUP($BM$3,'3. Procesmaterialen'!$B$7:$AF$21,22,FALSE)</f>
        <v>#N/A</v>
      </c>
      <c r="AM16" s="19" t="e">
        <f>VLOOKUP($BM$3,'3. Procesmaterialen'!$B$7:$AF$21,23,FALSE)</f>
        <v>#N/A</v>
      </c>
      <c r="AN16" s="19" t="e">
        <f>VLOOKUP($BM$3,'3. Procesmaterialen'!$B$7:$AF$21,24,FALSE)</f>
        <v>#N/A</v>
      </c>
      <c r="AO16" s="19" t="e">
        <f>VLOOKUP($BM$3,'3. Procesmaterialen'!$B$7:$AF$21,25,FALSE)</f>
        <v>#N/A</v>
      </c>
      <c r="AP16" s="19" t="e">
        <f>VLOOKUP($BM$3,'3. Procesmaterialen'!$B$7:$AF$21,26,FALSE)</f>
        <v>#N/A</v>
      </c>
      <c r="AQ16" s="19" t="e">
        <f>VLOOKUP($BM$3,'3. Procesmaterialen'!$B$7:$AF$21,27,FALSE)</f>
        <v>#N/A</v>
      </c>
      <c r="AR16" s="19" t="e">
        <f>VLOOKUP($BM$3,'3. Procesmaterialen'!$B$7:$AF$21,28,FALSE)</f>
        <v>#N/A</v>
      </c>
      <c r="AS16" s="19" t="e">
        <f>VLOOKUP($BM$3,'3. Procesmaterialen'!$B$7:$AF$21,29,FALSE)</f>
        <v>#N/A</v>
      </c>
      <c r="AT16" s="19" t="e">
        <f>VLOOKUP($BM$3,'3. Procesmaterialen'!$B$7:$AF$21,30,FALSE)</f>
        <v>#N/A</v>
      </c>
      <c r="AU16" s="19" t="e">
        <f>VLOOKUP($BM$3,'3. Procesmaterialen'!$B$7:$AF$21,31,FALSE)</f>
        <v>#N/A</v>
      </c>
      <c r="AV16" s="19">
        <f t="shared" si="22"/>
        <v>0</v>
      </c>
      <c r="AW16" s="19" t="e">
        <f t="shared" si="22"/>
        <v>#N/A</v>
      </c>
      <c r="AX16" s="19" t="e">
        <f t="shared" si="22"/>
        <v>#N/A</v>
      </c>
      <c r="AY16" s="19" t="e">
        <f t="shared" si="22"/>
        <v>#N/A</v>
      </c>
      <c r="AZ16" s="19" t="e">
        <f t="shared" si="22"/>
        <v>#N/A</v>
      </c>
      <c r="BA16" s="19" t="e">
        <f t="shared" si="22"/>
        <v>#N/A</v>
      </c>
      <c r="BB16" s="19" t="e">
        <f t="shared" si="23"/>
        <v>#N/A</v>
      </c>
      <c r="BC16" s="19" t="e">
        <f t="shared" si="24"/>
        <v>#N/A</v>
      </c>
      <c r="BD16" s="19" t="e">
        <f t="shared" si="25"/>
        <v>#N/A</v>
      </c>
      <c r="BE16" s="19" t="e">
        <f t="shared" si="26"/>
        <v>#N/A</v>
      </c>
      <c r="BF16" s="19" t="e">
        <f t="shared" si="27"/>
        <v>#N/A</v>
      </c>
      <c r="BG16" s="19" t="e">
        <f t="shared" si="28"/>
        <v>#N/A</v>
      </c>
      <c r="BH16" s="19" t="e">
        <f t="shared" si="29"/>
        <v>#N/A</v>
      </c>
      <c r="BI16" s="19" t="e">
        <f t="shared" si="30"/>
        <v>#N/A</v>
      </c>
      <c r="BJ16" s="19" t="e">
        <f t="shared" si="31"/>
        <v>#N/A</v>
      </c>
      <c r="BK16" s="141" t="e">
        <f t="shared" si="6"/>
        <v>#N/A</v>
      </c>
      <c r="BL16" s="440" t="e">
        <f t="shared" si="32"/>
        <v>#N/A</v>
      </c>
      <c r="BM16" s="429" t="e">
        <f t="shared" si="32"/>
        <v>#N/A</v>
      </c>
      <c r="BN16" s="441" t="e">
        <f t="shared" si="32"/>
        <v>#N/A</v>
      </c>
      <c r="BO16" s="440" t="e">
        <f t="shared" si="33"/>
        <v>#N/A</v>
      </c>
      <c r="BP16" s="429" t="e">
        <f t="shared" si="33"/>
        <v>#N/A</v>
      </c>
      <c r="BQ16" s="442" t="e">
        <f t="shared" si="33"/>
        <v>#N/A</v>
      </c>
      <c r="BR16" s="4" t="e">
        <f t="shared" si="7"/>
        <v>#N/A</v>
      </c>
      <c r="BS16" s="4" t="e">
        <f t="shared" si="8"/>
        <v>#N/A</v>
      </c>
      <c r="BT16" s="4" t="e">
        <f t="shared" si="9"/>
        <v>#N/A</v>
      </c>
      <c r="BU16" s="4" t="e">
        <f t="shared" si="10"/>
        <v>#N/A</v>
      </c>
    </row>
    <row r="17" spans="1:73" s="4" customFormat="1" x14ac:dyDescent="0.2">
      <c r="A17" s="78" t="s">
        <v>40</v>
      </c>
      <c r="B17" s="308"/>
      <c r="C17" s="308"/>
      <c r="D17" s="308"/>
      <c r="E17" s="251"/>
      <c r="F17" s="251" t="e">
        <f>VLOOKUP(E17,Aard!$A$2:$C$4,3,FALSE)</f>
        <v>#N/A</v>
      </c>
      <c r="G17" s="251"/>
      <c r="H17" s="309" t="e">
        <f>VLOOKUP(G17,Aard!$A$7:$D$10,3,FALSE)</f>
        <v>#N/A</v>
      </c>
      <c r="I17" s="3"/>
      <c r="J17" s="3" t="e">
        <f>VLOOKUP(I17,Duur!$A$2:$B$7,2,FALSE)</f>
        <v>#N/A</v>
      </c>
      <c r="K17" s="3"/>
      <c r="L17" s="3"/>
      <c r="M17" s="309" t="e">
        <f t="shared" si="0"/>
        <v>#N/A</v>
      </c>
      <c r="N17" s="253"/>
      <c r="O17" s="253" t="e">
        <f>VLOOKUP(N17,Mate!$A$3:$C$7,3,FALSE)</f>
        <v>#N/A</v>
      </c>
      <c r="P17" s="253"/>
      <c r="Q17" s="253" t="e">
        <f>VLOOKUP(P17,Mate!$A$11:$C$13,3,FALSE)</f>
        <v>#N/A</v>
      </c>
      <c r="R17" s="253"/>
      <c r="S17" s="253" t="e">
        <f>VLOOKUP(R17,Mate!$A$16:$C$29,3,FALSE)</f>
        <v>#N/A</v>
      </c>
      <c r="T17" s="253" t="e">
        <f t="shared" si="15"/>
        <v>#N/A</v>
      </c>
      <c r="U17" s="253"/>
      <c r="V17" s="19" t="e">
        <f>VLOOKUP(U17,Mate!$E$3:$G$5,3,FALSE)</f>
        <v>#N/A</v>
      </c>
      <c r="W17" s="141">
        <f>'4. Hygieneprotocol'!$B$38</f>
        <v>9.9999999999999867E-2</v>
      </c>
      <c r="X17" s="153" t="e">
        <f t="shared" si="16"/>
        <v>#N/A</v>
      </c>
      <c r="Y17" s="12" t="e">
        <f t="shared" si="17"/>
        <v>#N/A</v>
      </c>
      <c r="Z17" s="12" t="e">
        <f t="shared" si="18"/>
        <v>#N/A</v>
      </c>
      <c r="AA17" s="153" t="e">
        <f t="shared" si="19"/>
        <v>#N/A</v>
      </c>
      <c r="AB17" s="12" t="e">
        <f t="shared" si="20"/>
        <v>#N/A</v>
      </c>
      <c r="AC17" s="154" t="e">
        <f t="shared" si="21"/>
        <v>#N/A</v>
      </c>
      <c r="AD17" s="147">
        <f>VLOOKUP($BM$3,'2. Biologische agentia'!$B$9:$M$23,10,FALSE)</f>
        <v>1000</v>
      </c>
      <c r="AE17" s="19">
        <f>VLOOKUP($BM$3,'2. Biologische agentia'!$B$9:$M$23,11,FALSE)</f>
        <v>1000</v>
      </c>
      <c r="AF17" s="19">
        <f>VLOOKUP($BM$3,'2. Biologische agentia'!$B$9:$M$23,12,FALSE)</f>
        <v>1000</v>
      </c>
      <c r="AG17" s="19">
        <f>VLOOKUP($BM$3,'3. Procesmaterialen'!$B$7:$AF$21,17,FALSE)</f>
        <v>1</v>
      </c>
      <c r="AH17" s="19" t="e">
        <f>VLOOKUP($BM$3,'3. Procesmaterialen'!$B$7:$AF$21,18,FALSE)</f>
        <v>#N/A</v>
      </c>
      <c r="AI17" s="19" t="e">
        <f>VLOOKUP($BM$3,'3. Procesmaterialen'!$B$7:$AF$21,19,FALSE)</f>
        <v>#N/A</v>
      </c>
      <c r="AJ17" s="19" t="e">
        <f>VLOOKUP($BM$3,'3. Procesmaterialen'!$B$7:$AF$21,20,FALSE)</f>
        <v>#N/A</v>
      </c>
      <c r="AK17" s="19" t="e">
        <f>VLOOKUP($BM$3,'3. Procesmaterialen'!$B$7:$AF$21,21,FALSE)</f>
        <v>#N/A</v>
      </c>
      <c r="AL17" s="19" t="e">
        <f>VLOOKUP($BM$3,'3. Procesmaterialen'!$B$7:$AF$21,22,FALSE)</f>
        <v>#N/A</v>
      </c>
      <c r="AM17" s="19" t="e">
        <f>VLOOKUP($BM$3,'3. Procesmaterialen'!$B$7:$AF$21,23,FALSE)</f>
        <v>#N/A</v>
      </c>
      <c r="AN17" s="19" t="e">
        <f>VLOOKUP($BM$3,'3. Procesmaterialen'!$B$7:$AF$21,24,FALSE)</f>
        <v>#N/A</v>
      </c>
      <c r="AO17" s="19" t="e">
        <f>VLOOKUP($BM$3,'3. Procesmaterialen'!$B$7:$AF$21,25,FALSE)</f>
        <v>#N/A</v>
      </c>
      <c r="AP17" s="19" t="e">
        <f>VLOOKUP($BM$3,'3. Procesmaterialen'!$B$7:$AF$21,26,FALSE)</f>
        <v>#N/A</v>
      </c>
      <c r="AQ17" s="19" t="e">
        <f>VLOOKUP($BM$3,'3. Procesmaterialen'!$B$7:$AF$21,27,FALSE)</f>
        <v>#N/A</v>
      </c>
      <c r="AR17" s="19" t="e">
        <f>VLOOKUP($BM$3,'3. Procesmaterialen'!$B$7:$AF$21,28,FALSE)</f>
        <v>#N/A</v>
      </c>
      <c r="AS17" s="19" t="e">
        <f>VLOOKUP($BM$3,'3. Procesmaterialen'!$B$7:$AF$21,29,FALSE)</f>
        <v>#N/A</v>
      </c>
      <c r="AT17" s="19" t="e">
        <f>VLOOKUP($BM$3,'3. Procesmaterialen'!$B$7:$AF$21,30,FALSE)</f>
        <v>#N/A</v>
      </c>
      <c r="AU17" s="19" t="e">
        <f>VLOOKUP($BM$3,'3. Procesmaterialen'!$B$7:$AF$21,31,FALSE)</f>
        <v>#N/A</v>
      </c>
      <c r="AV17" s="19">
        <f t="shared" si="22"/>
        <v>0</v>
      </c>
      <c r="AW17" s="19" t="e">
        <f t="shared" si="22"/>
        <v>#N/A</v>
      </c>
      <c r="AX17" s="19" t="e">
        <f t="shared" si="22"/>
        <v>#N/A</v>
      </c>
      <c r="AY17" s="19" t="e">
        <f t="shared" si="22"/>
        <v>#N/A</v>
      </c>
      <c r="AZ17" s="19" t="e">
        <f t="shared" si="22"/>
        <v>#N/A</v>
      </c>
      <c r="BA17" s="19" t="e">
        <f t="shared" si="22"/>
        <v>#N/A</v>
      </c>
      <c r="BB17" s="19" t="e">
        <f t="shared" si="23"/>
        <v>#N/A</v>
      </c>
      <c r="BC17" s="19" t="e">
        <f t="shared" si="24"/>
        <v>#N/A</v>
      </c>
      <c r="BD17" s="19" t="e">
        <f t="shared" si="25"/>
        <v>#N/A</v>
      </c>
      <c r="BE17" s="19" t="e">
        <f t="shared" si="26"/>
        <v>#N/A</v>
      </c>
      <c r="BF17" s="19" t="e">
        <f t="shared" si="27"/>
        <v>#N/A</v>
      </c>
      <c r="BG17" s="19" t="e">
        <f t="shared" si="28"/>
        <v>#N/A</v>
      </c>
      <c r="BH17" s="19" t="e">
        <f t="shared" si="29"/>
        <v>#N/A</v>
      </c>
      <c r="BI17" s="19" t="e">
        <f t="shared" si="30"/>
        <v>#N/A</v>
      </c>
      <c r="BJ17" s="19" t="e">
        <f t="shared" si="31"/>
        <v>#N/A</v>
      </c>
      <c r="BK17" s="141" t="e">
        <f t="shared" si="6"/>
        <v>#N/A</v>
      </c>
      <c r="BL17" s="440" t="e">
        <f t="shared" si="32"/>
        <v>#N/A</v>
      </c>
      <c r="BM17" s="429" t="e">
        <f t="shared" si="32"/>
        <v>#N/A</v>
      </c>
      <c r="BN17" s="441" t="e">
        <f t="shared" si="32"/>
        <v>#N/A</v>
      </c>
      <c r="BO17" s="440" t="e">
        <f t="shared" si="33"/>
        <v>#N/A</v>
      </c>
      <c r="BP17" s="429" t="e">
        <f t="shared" si="33"/>
        <v>#N/A</v>
      </c>
      <c r="BQ17" s="442" t="e">
        <f t="shared" si="33"/>
        <v>#N/A</v>
      </c>
      <c r="BR17" s="4" t="e">
        <f t="shared" si="7"/>
        <v>#N/A</v>
      </c>
      <c r="BS17" s="4" t="e">
        <f t="shared" si="8"/>
        <v>#N/A</v>
      </c>
      <c r="BT17" s="4" t="e">
        <f t="shared" si="9"/>
        <v>#N/A</v>
      </c>
      <c r="BU17" s="4" t="e">
        <f t="shared" si="10"/>
        <v>#N/A</v>
      </c>
    </row>
    <row r="18" spans="1:73" s="4" customFormat="1" x14ac:dyDescent="0.2">
      <c r="A18" s="78" t="s">
        <v>57</v>
      </c>
      <c r="B18" s="308"/>
      <c r="C18" s="308"/>
      <c r="D18" s="308"/>
      <c r="E18" s="251"/>
      <c r="F18" s="251" t="e">
        <f>VLOOKUP(E18,Aard!$A$2:$C$4,3,FALSE)</f>
        <v>#N/A</v>
      </c>
      <c r="G18" s="251"/>
      <c r="H18" s="309" t="e">
        <f>VLOOKUP(G18,Aard!$A$7:$D$10,3,FALSE)</f>
        <v>#N/A</v>
      </c>
      <c r="I18" s="3"/>
      <c r="J18" s="3" t="e">
        <f>VLOOKUP(I18,Duur!$A$2:$B$7,2,FALSE)</f>
        <v>#N/A</v>
      </c>
      <c r="K18" s="3"/>
      <c r="L18" s="3"/>
      <c r="M18" s="309" t="e">
        <f t="shared" si="0"/>
        <v>#N/A</v>
      </c>
      <c r="N18" s="253"/>
      <c r="O18" s="253" t="e">
        <f>VLOOKUP(N18,Mate!$A$3:$C$7,3,FALSE)</f>
        <v>#N/A</v>
      </c>
      <c r="P18" s="253"/>
      <c r="Q18" s="253" t="e">
        <f>VLOOKUP(P18,Mate!$A$11:$C$13,3,FALSE)</f>
        <v>#N/A</v>
      </c>
      <c r="R18" s="253"/>
      <c r="S18" s="253" t="e">
        <f>VLOOKUP(R18,Mate!$A$16:$C$29,3,FALSE)</f>
        <v>#N/A</v>
      </c>
      <c r="T18" s="253" t="e">
        <f t="shared" ref="T18:T27" si="34">O18*Q18*S18</f>
        <v>#N/A</v>
      </c>
      <c r="U18" s="253"/>
      <c r="V18" s="19" t="e">
        <f>VLOOKUP(U18,Mate!$E$3:$G$5,3,FALSE)</f>
        <v>#N/A</v>
      </c>
      <c r="W18" s="141">
        <f>'4. Hygieneprotocol'!$B$38</f>
        <v>9.9999999999999867E-2</v>
      </c>
      <c r="X18" s="153" t="e">
        <f t="shared" ref="X18:X26" si="35">$M18*$F18</f>
        <v>#N/A</v>
      </c>
      <c r="Y18" s="12" t="e">
        <f t="shared" ref="Y18:Y26" si="36">$M18*$H18</f>
        <v>#N/A</v>
      </c>
      <c r="Z18" s="12" t="e">
        <f t="shared" ref="Z18:Z26" si="37">$M18*$H18*$V18</f>
        <v>#N/A</v>
      </c>
      <c r="AA18" s="153" t="e">
        <f t="shared" ref="AA18:AA26" si="38">$M18*$F18*$T18</f>
        <v>#N/A</v>
      </c>
      <c r="AB18" s="12" t="e">
        <f t="shared" ref="AB18:AB26" si="39">$M18*$H18*$V18</f>
        <v>#N/A</v>
      </c>
      <c r="AC18" s="154" t="e">
        <f t="shared" ref="AC18:AC26" si="40">Z18*W18</f>
        <v>#N/A</v>
      </c>
      <c r="AD18" s="147">
        <f>VLOOKUP($BM$3,'2. Biologische agentia'!$B$9:$M$23,10,FALSE)</f>
        <v>1000</v>
      </c>
      <c r="AE18" s="19">
        <f>VLOOKUP($BM$3,'2. Biologische agentia'!$B$9:$M$23,11,FALSE)</f>
        <v>1000</v>
      </c>
      <c r="AF18" s="19">
        <f>VLOOKUP($BM$3,'2. Biologische agentia'!$B$9:$M$23,12,FALSE)</f>
        <v>1000</v>
      </c>
      <c r="AG18" s="19">
        <f>VLOOKUP($BM$3,'3. Procesmaterialen'!$B$7:$AF$21,17,FALSE)</f>
        <v>1</v>
      </c>
      <c r="AH18" s="19" t="e">
        <f>VLOOKUP($BM$3,'3. Procesmaterialen'!$B$7:$AF$21,18,FALSE)</f>
        <v>#N/A</v>
      </c>
      <c r="AI18" s="19" t="e">
        <f>VLOOKUP($BM$3,'3. Procesmaterialen'!$B$7:$AF$21,19,FALSE)</f>
        <v>#N/A</v>
      </c>
      <c r="AJ18" s="19" t="e">
        <f>VLOOKUP($BM$3,'3. Procesmaterialen'!$B$7:$AF$21,20,FALSE)</f>
        <v>#N/A</v>
      </c>
      <c r="AK18" s="19" t="e">
        <f>VLOOKUP($BM$3,'3. Procesmaterialen'!$B$7:$AF$21,21,FALSE)</f>
        <v>#N/A</v>
      </c>
      <c r="AL18" s="19" t="e">
        <f>VLOOKUP($BM$3,'3. Procesmaterialen'!$B$7:$AF$21,22,FALSE)</f>
        <v>#N/A</v>
      </c>
      <c r="AM18" s="19" t="e">
        <f>VLOOKUP($BM$3,'3. Procesmaterialen'!$B$7:$AF$21,23,FALSE)</f>
        <v>#N/A</v>
      </c>
      <c r="AN18" s="19" t="e">
        <f>VLOOKUP($BM$3,'3. Procesmaterialen'!$B$7:$AF$21,24,FALSE)</f>
        <v>#N/A</v>
      </c>
      <c r="AO18" s="19" t="e">
        <f>VLOOKUP($BM$3,'3. Procesmaterialen'!$B$7:$AF$21,25,FALSE)</f>
        <v>#N/A</v>
      </c>
      <c r="AP18" s="19" t="e">
        <f>VLOOKUP($BM$3,'3. Procesmaterialen'!$B$7:$AF$21,26,FALSE)</f>
        <v>#N/A</v>
      </c>
      <c r="AQ18" s="19" t="e">
        <f>VLOOKUP($BM$3,'3. Procesmaterialen'!$B$7:$AF$21,27,FALSE)</f>
        <v>#N/A</v>
      </c>
      <c r="AR18" s="19" t="e">
        <f>VLOOKUP($BM$3,'3. Procesmaterialen'!$B$7:$AF$21,28,FALSE)</f>
        <v>#N/A</v>
      </c>
      <c r="AS18" s="19" t="e">
        <f>VLOOKUP($BM$3,'3. Procesmaterialen'!$B$7:$AF$21,29,FALSE)</f>
        <v>#N/A</v>
      </c>
      <c r="AT18" s="19" t="e">
        <f>VLOOKUP($BM$3,'3. Procesmaterialen'!$B$7:$AF$21,30,FALSE)</f>
        <v>#N/A</v>
      </c>
      <c r="AU18" s="19" t="e">
        <f>VLOOKUP($BM$3,'3. Procesmaterialen'!$B$7:$AF$21,31,FALSE)</f>
        <v>#N/A</v>
      </c>
      <c r="AV18" s="19">
        <f t="shared" ref="AV18:AV27" si="41">IF($C18=AG$5,AG18,0)</f>
        <v>0</v>
      </c>
      <c r="AW18" s="19" t="e">
        <f t="shared" ref="AW18:AW27" si="42">IF($C18=AH$5,AH18,0)</f>
        <v>#N/A</v>
      </c>
      <c r="AX18" s="19" t="e">
        <f t="shared" ref="AX18:AX27" si="43">IF($C18=AI$5,AI18,0)</f>
        <v>#N/A</v>
      </c>
      <c r="AY18" s="19" t="e">
        <f t="shared" ref="AY18:AY27" si="44">IF($C18=AJ$5,AJ18,0)</f>
        <v>#N/A</v>
      </c>
      <c r="AZ18" s="19" t="e">
        <f t="shared" ref="AZ18:AZ27" si="45">IF($C18=AK$5,AK18,0)</f>
        <v>#N/A</v>
      </c>
      <c r="BA18" s="19" t="e">
        <f t="shared" ref="BA18:BA27" si="46">IF($C18=AL$5,AL18,0)</f>
        <v>#N/A</v>
      </c>
      <c r="BB18" s="19" t="e">
        <f t="shared" ref="BB18:BB27" si="47">IF($C18=AM$5,AM18,0)</f>
        <v>#N/A</v>
      </c>
      <c r="BC18" s="19" t="e">
        <f t="shared" ref="BC18:BC27" si="48">IF($C18=AN$5,AN18,0)</f>
        <v>#N/A</v>
      </c>
      <c r="BD18" s="19" t="e">
        <f t="shared" ref="BD18:BD27" si="49">IF($C18=AO$5,AO18,0)</f>
        <v>#N/A</v>
      </c>
      <c r="BE18" s="19" t="e">
        <f t="shared" ref="BE18:BE27" si="50">IF($C18=AP$5,AP18,0)</f>
        <v>#N/A</v>
      </c>
      <c r="BF18" s="19" t="e">
        <f t="shared" ref="BF18:BF27" si="51">IF($C18=AQ$5,AQ18,0)</f>
        <v>#N/A</v>
      </c>
      <c r="BG18" s="19" t="e">
        <f t="shared" ref="BG18:BG27" si="52">IF($C18=AR$5,AR18,0)</f>
        <v>#N/A</v>
      </c>
      <c r="BH18" s="19" t="e">
        <f t="shared" ref="BH18:BH27" si="53">IF($C18=AS$5,AS18,0)</f>
        <v>#N/A</v>
      </c>
      <c r="BI18" s="19" t="e">
        <f t="shared" ref="BI18:BI27" si="54">IF($C18=AT$5,AT18,0)</f>
        <v>#N/A</v>
      </c>
      <c r="BJ18" s="19" t="e">
        <f t="shared" ref="BJ18:BJ27" si="55">IF($C18=AU$5,AU18,0)</f>
        <v>#N/A</v>
      </c>
      <c r="BK18" s="141" t="e">
        <f t="shared" si="6"/>
        <v>#N/A</v>
      </c>
      <c r="BL18" s="440" t="e">
        <f t="shared" ref="BL18:BL27" si="56">X18*AD18*$BK18</f>
        <v>#N/A</v>
      </c>
      <c r="BM18" s="429" t="e">
        <f t="shared" ref="BM18:BM27" si="57">Y18*AE18*$BK18</f>
        <v>#N/A</v>
      </c>
      <c r="BN18" s="441" t="e">
        <f t="shared" ref="BN18:BN27" si="58">Z18*AF18*$BK18</f>
        <v>#N/A</v>
      </c>
      <c r="BO18" s="440" t="e">
        <f t="shared" ref="BO18:BO27" si="59">AA18*AD18*$BK18</f>
        <v>#N/A</v>
      </c>
      <c r="BP18" s="429" t="e">
        <f t="shared" ref="BP18:BP27" si="60">AB18*AE18*$BK18</f>
        <v>#N/A</v>
      </c>
      <c r="BQ18" s="442" t="e">
        <f t="shared" ref="BQ18:BQ27" si="61">AC18*AF18*$BK18</f>
        <v>#N/A</v>
      </c>
      <c r="BR18" s="4" t="e">
        <f t="shared" si="7"/>
        <v>#N/A</v>
      </c>
      <c r="BS18" s="4" t="e">
        <f t="shared" si="8"/>
        <v>#N/A</v>
      </c>
      <c r="BT18" s="4" t="e">
        <f t="shared" si="9"/>
        <v>#N/A</v>
      </c>
      <c r="BU18" s="4" t="e">
        <f t="shared" si="10"/>
        <v>#N/A</v>
      </c>
    </row>
    <row r="19" spans="1:73" s="1" customFormat="1" x14ac:dyDescent="0.2">
      <c r="A19" s="78" t="s">
        <v>58</v>
      </c>
      <c r="B19" s="308"/>
      <c r="C19" s="308"/>
      <c r="D19" s="308"/>
      <c r="E19" s="251"/>
      <c r="F19" s="251" t="e">
        <f>VLOOKUP(E19,Aard!$A$2:$C$4,3,FALSE)</f>
        <v>#N/A</v>
      </c>
      <c r="G19" s="251"/>
      <c r="H19" s="309" t="e">
        <f>VLOOKUP(G19,Aard!$A$7:$D$10,3,FALSE)</f>
        <v>#N/A</v>
      </c>
      <c r="I19" s="3"/>
      <c r="J19" s="3" t="e">
        <f>VLOOKUP(I19,Duur!$A$2:$B$7,2,FALSE)</f>
        <v>#N/A</v>
      </c>
      <c r="K19" s="3"/>
      <c r="L19" s="3"/>
      <c r="M19" s="309" t="e">
        <f t="shared" si="0"/>
        <v>#N/A</v>
      </c>
      <c r="N19" s="253"/>
      <c r="O19" s="253" t="e">
        <f>VLOOKUP(N19,Mate!$A$3:$C$7,3,FALSE)</f>
        <v>#N/A</v>
      </c>
      <c r="P19" s="253"/>
      <c r="Q19" s="253" t="e">
        <f>VLOOKUP(P19,Mate!$A$11:$C$13,3,FALSE)</f>
        <v>#N/A</v>
      </c>
      <c r="R19" s="253"/>
      <c r="S19" s="253" t="e">
        <f>VLOOKUP(R19,Mate!$A$16:$C$29,3,FALSE)</f>
        <v>#N/A</v>
      </c>
      <c r="T19" s="253" t="e">
        <f t="shared" si="34"/>
        <v>#N/A</v>
      </c>
      <c r="U19" s="253"/>
      <c r="V19" s="19" t="e">
        <f>VLOOKUP(U19,Mate!$E$3:$G$5,3,FALSE)</f>
        <v>#N/A</v>
      </c>
      <c r="W19" s="141">
        <f>'4. Hygieneprotocol'!$B$38</f>
        <v>9.9999999999999867E-2</v>
      </c>
      <c r="X19" s="153" t="e">
        <f t="shared" si="35"/>
        <v>#N/A</v>
      </c>
      <c r="Y19" s="12" t="e">
        <f t="shared" si="36"/>
        <v>#N/A</v>
      </c>
      <c r="Z19" s="12" t="e">
        <f t="shared" si="37"/>
        <v>#N/A</v>
      </c>
      <c r="AA19" s="153" t="e">
        <f t="shared" si="38"/>
        <v>#N/A</v>
      </c>
      <c r="AB19" s="12" t="e">
        <f t="shared" si="39"/>
        <v>#N/A</v>
      </c>
      <c r="AC19" s="154" t="e">
        <f t="shared" si="40"/>
        <v>#N/A</v>
      </c>
      <c r="AD19" s="147">
        <f>VLOOKUP($BM$3,'2. Biologische agentia'!$B$9:$M$23,10,FALSE)</f>
        <v>1000</v>
      </c>
      <c r="AE19" s="19">
        <f>VLOOKUP($BM$3,'2. Biologische agentia'!$B$9:$M$23,11,FALSE)</f>
        <v>1000</v>
      </c>
      <c r="AF19" s="19">
        <f>VLOOKUP($BM$3,'2. Biologische agentia'!$B$9:$M$23,12,FALSE)</f>
        <v>1000</v>
      </c>
      <c r="AG19" s="19">
        <f>VLOOKUP($BM$3,'3. Procesmaterialen'!$B$7:$AF$21,17,FALSE)</f>
        <v>1</v>
      </c>
      <c r="AH19" s="19" t="e">
        <f>VLOOKUP($BM$3,'3. Procesmaterialen'!$B$7:$AF$21,18,FALSE)</f>
        <v>#N/A</v>
      </c>
      <c r="AI19" s="19" t="e">
        <f>VLOOKUP($BM$3,'3. Procesmaterialen'!$B$7:$AF$21,19,FALSE)</f>
        <v>#N/A</v>
      </c>
      <c r="AJ19" s="19" t="e">
        <f>VLOOKUP($BM$3,'3. Procesmaterialen'!$B$7:$AF$21,20,FALSE)</f>
        <v>#N/A</v>
      </c>
      <c r="AK19" s="19" t="e">
        <f>VLOOKUP($BM$3,'3. Procesmaterialen'!$B$7:$AF$21,21,FALSE)</f>
        <v>#N/A</v>
      </c>
      <c r="AL19" s="19" t="e">
        <f>VLOOKUP($BM$3,'3. Procesmaterialen'!$B$7:$AF$21,22,FALSE)</f>
        <v>#N/A</v>
      </c>
      <c r="AM19" s="19" t="e">
        <f>VLOOKUP($BM$3,'3. Procesmaterialen'!$B$7:$AF$21,23,FALSE)</f>
        <v>#N/A</v>
      </c>
      <c r="AN19" s="19" t="e">
        <f>VLOOKUP($BM$3,'3. Procesmaterialen'!$B$7:$AF$21,24,FALSE)</f>
        <v>#N/A</v>
      </c>
      <c r="AO19" s="19" t="e">
        <f>VLOOKUP($BM$3,'3. Procesmaterialen'!$B$7:$AF$21,25,FALSE)</f>
        <v>#N/A</v>
      </c>
      <c r="AP19" s="19" t="e">
        <f>VLOOKUP($BM$3,'3. Procesmaterialen'!$B$7:$AF$21,26,FALSE)</f>
        <v>#N/A</v>
      </c>
      <c r="AQ19" s="19" t="e">
        <f>VLOOKUP($BM$3,'3. Procesmaterialen'!$B$7:$AF$21,27,FALSE)</f>
        <v>#N/A</v>
      </c>
      <c r="AR19" s="19" t="e">
        <f>VLOOKUP($BM$3,'3. Procesmaterialen'!$B$7:$AF$21,28,FALSE)</f>
        <v>#N/A</v>
      </c>
      <c r="AS19" s="19" t="e">
        <f>VLOOKUP($BM$3,'3. Procesmaterialen'!$B$7:$AF$21,29,FALSE)</f>
        <v>#N/A</v>
      </c>
      <c r="AT19" s="19" t="e">
        <f>VLOOKUP($BM$3,'3. Procesmaterialen'!$B$7:$AF$21,30,FALSE)</f>
        <v>#N/A</v>
      </c>
      <c r="AU19" s="19" t="e">
        <f>VLOOKUP($BM$3,'3. Procesmaterialen'!$B$7:$AF$21,31,FALSE)</f>
        <v>#N/A</v>
      </c>
      <c r="AV19" s="19">
        <f t="shared" si="41"/>
        <v>0</v>
      </c>
      <c r="AW19" s="19" t="e">
        <f t="shared" si="42"/>
        <v>#N/A</v>
      </c>
      <c r="AX19" s="19" t="e">
        <f t="shared" si="43"/>
        <v>#N/A</v>
      </c>
      <c r="AY19" s="19" t="e">
        <f t="shared" si="44"/>
        <v>#N/A</v>
      </c>
      <c r="AZ19" s="19" t="e">
        <f t="shared" si="45"/>
        <v>#N/A</v>
      </c>
      <c r="BA19" s="19" t="e">
        <f t="shared" si="46"/>
        <v>#N/A</v>
      </c>
      <c r="BB19" s="19" t="e">
        <f t="shared" si="47"/>
        <v>#N/A</v>
      </c>
      <c r="BC19" s="19" t="e">
        <f t="shared" si="48"/>
        <v>#N/A</v>
      </c>
      <c r="BD19" s="19" t="e">
        <f t="shared" si="49"/>
        <v>#N/A</v>
      </c>
      <c r="BE19" s="19" t="e">
        <f t="shared" si="50"/>
        <v>#N/A</v>
      </c>
      <c r="BF19" s="19" t="e">
        <f t="shared" si="51"/>
        <v>#N/A</v>
      </c>
      <c r="BG19" s="19" t="e">
        <f t="shared" si="52"/>
        <v>#N/A</v>
      </c>
      <c r="BH19" s="19" t="e">
        <f t="shared" si="53"/>
        <v>#N/A</v>
      </c>
      <c r="BI19" s="19" t="e">
        <f t="shared" si="54"/>
        <v>#N/A</v>
      </c>
      <c r="BJ19" s="19" t="e">
        <f t="shared" si="55"/>
        <v>#N/A</v>
      </c>
      <c r="BK19" s="141" t="e">
        <f t="shared" si="6"/>
        <v>#N/A</v>
      </c>
      <c r="BL19" s="440" t="e">
        <f t="shared" si="56"/>
        <v>#N/A</v>
      </c>
      <c r="BM19" s="429" t="e">
        <f t="shared" si="57"/>
        <v>#N/A</v>
      </c>
      <c r="BN19" s="441" t="e">
        <f t="shared" si="58"/>
        <v>#N/A</v>
      </c>
      <c r="BO19" s="440" t="e">
        <f t="shared" si="59"/>
        <v>#N/A</v>
      </c>
      <c r="BP19" s="429" t="e">
        <f t="shared" si="60"/>
        <v>#N/A</v>
      </c>
      <c r="BQ19" s="442" t="e">
        <f t="shared" si="61"/>
        <v>#N/A</v>
      </c>
      <c r="BR19" s="4" t="e">
        <f t="shared" si="7"/>
        <v>#N/A</v>
      </c>
      <c r="BS19" s="4" t="e">
        <f t="shared" si="8"/>
        <v>#N/A</v>
      </c>
      <c r="BT19" s="4" t="e">
        <f t="shared" si="9"/>
        <v>#N/A</v>
      </c>
      <c r="BU19" s="4" t="e">
        <f t="shared" si="10"/>
        <v>#N/A</v>
      </c>
    </row>
    <row r="20" spans="1:73" s="4" customFormat="1" x14ac:dyDescent="0.2">
      <c r="A20" s="78" t="s">
        <v>59</v>
      </c>
      <c r="B20" s="308"/>
      <c r="C20" s="308"/>
      <c r="D20" s="308"/>
      <c r="E20" s="251"/>
      <c r="F20" s="251" t="e">
        <f>VLOOKUP(E20,Aard!$A$2:$C$4,3,FALSE)</f>
        <v>#N/A</v>
      </c>
      <c r="G20" s="251"/>
      <c r="H20" s="309" t="e">
        <f>VLOOKUP(G20,Aard!$A$7:$D$10,3,FALSE)</f>
        <v>#N/A</v>
      </c>
      <c r="I20" s="3"/>
      <c r="J20" s="3" t="e">
        <f>VLOOKUP(I20,Duur!$A$2:$B$7,2,FALSE)</f>
        <v>#N/A</v>
      </c>
      <c r="K20" s="3"/>
      <c r="L20" s="3"/>
      <c r="M20" s="309" t="e">
        <f t="shared" si="0"/>
        <v>#N/A</v>
      </c>
      <c r="N20" s="253"/>
      <c r="O20" s="253" t="e">
        <f>VLOOKUP(N20,Mate!$A$3:$C$7,3,FALSE)</f>
        <v>#N/A</v>
      </c>
      <c r="P20" s="253"/>
      <c r="Q20" s="253" t="e">
        <f>VLOOKUP(P20,Mate!$A$11:$C$13,3,FALSE)</f>
        <v>#N/A</v>
      </c>
      <c r="R20" s="253"/>
      <c r="S20" s="253" t="e">
        <f>VLOOKUP(R20,Mate!$A$16:$C$29,3,FALSE)</f>
        <v>#N/A</v>
      </c>
      <c r="T20" s="253" t="e">
        <f t="shared" si="34"/>
        <v>#N/A</v>
      </c>
      <c r="U20" s="253"/>
      <c r="V20" s="19" t="e">
        <f>VLOOKUP(U20,Mate!$E$3:$G$5,3,FALSE)</f>
        <v>#N/A</v>
      </c>
      <c r="W20" s="141">
        <f>'4. Hygieneprotocol'!$B$38</f>
        <v>9.9999999999999867E-2</v>
      </c>
      <c r="X20" s="153" t="e">
        <f t="shared" si="35"/>
        <v>#N/A</v>
      </c>
      <c r="Y20" s="12" t="e">
        <f t="shared" si="36"/>
        <v>#N/A</v>
      </c>
      <c r="Z20" s="12" t="e">
        <f t="shared" si="37"/>
        <v>#N/A</v>
      </c>
      <c r="AA20" s="153" t="e">
        <f t="shared" si="38"/>
        <v>#N/A</v>
      </c>
      <c r="AB20" s="12" t="e">
        <f t="shared" si="39"/>
        <v>#N/A</v>
      </c>
      <c r="AC20" s="154" t="e">
        <f t="shared" si="40"/>
        <v>#N/A</v>
      </c>
      <c r="AD20" s="147">
        <f>VLOOKUP($BM$3,'2. Biologische agentia'!$B$9:$M$23,10,FALSE)</f>
        <v>1000</v>
      </c>
      <c r="AE20" s="19">
        <f>VLOOKUP($BM$3,'2. Biologische agentia'!$B$9:$M$23,11,FALSE)</f>
        <v>1000</v>
      </c>
      <c r="AF20" s="19">
        <f>VLOOKUP($BM$3,'2. Biologische agentia'!$B$9:$M$23,12,FALSE)</f>
        <v>1000</v>
      </c>
      <c r="AG20" s="19">
        <f>VLOOKUP($BM$3,'3. Procesmaterialen'!$B$7:$AF$21,17,FALSE)</f>
        <v>1</v>
      </c>
      <c r="AH20" s="19" t="e">
        <f>VLOOKUP($BM$3,'3. Procesmaterialen'!$B$7:$AF$21,18,FALSE)</f>
        <v>#N/A</v>
      </c>
      <c r="AI20" s="19" t="e">
        <f>VLOOKUP($BM$3,'3. Procesmaterialen'!$B$7:$AF$21,19,FALSE)</f>
        <v>#N/A</v>
      </c>
      <c r="AJ20" s="19" t="e">
        <f>VLOOKUP($BM$3,'3. Procesmaterialen'!$B$7:$AF$21,20,FALSE)</f>
        <v>#N/A</v>
      </c>
      <c r="AK20" s="19" t="e">
        <f>VLOOKUP($BM$3,'3. Procesmaterialen'!$B$7:$AF$21,21,FALSE)</f>
        <v>#N/A</v>
      </c>
      <c r="AL20" s="19" t="e">
        <f>VLOOKUP($BM$3,'3. Procesmaterialen'!$B$7:$AF$21,22,FALSE)</f>
        <v>#N/A</v>
      </c>
      <c r="AM20" s="19" t="e">
        <f>VLOOKUP($BM$3,'3. Procesmaterialen'!$B$7:$AF$21,23,FALSE)</f>
        <v>#N/A</v>
      </c>
      <c r="AN20" s="19" t="e">
        <f>VLOOKUP($BM$3,'3. Procesmaterialen'!$B$7:$AF$21,24,FALSE)</f>
        <v>#N/A</v>
      </c>
      <c r="AO20" s="19" t="e">
        <f>VLOOKUP($BM$3,'3. Procesmaterialen'!$B$7:$AF$21,25,FALSE)</f>
        <v>#N/A</v>
      </c>
      <c r="AP20" s="19" t="e">
        <f>VLOOKUP($BM$3,'3. Procesmaterialen'!$B$7:$AF$21,26,FALSE)</f>
        <v>#N/A</v>
      </c>
      <c r="AQ20" s="19" t="e">
        <f>VLOOKUP($BM$3,'3. Procesmaterialen'!$B$7:$AF$21,27,FALSE)</f>
        <v>#N/A</v>
      </c>
      <c r="AR20" s="19" t="e">
        <f>VLOOKUP($BM$3,'3. Procesmaterialen'!$B$7:$AF$21,28,FALSE)</f>
        <v>#N/A</v>
      </c>
      <c r="AS20" s="19" t="e">
        <f>VLOOKUP($BM$3,'3. Procesmaterialen'!$B$7:$AF$21,29,FALSE)</f>
        <v>#N/A</v>
      </c>
      <c r="AT20" s="19" t="e">
        <f>VLOOKUP($BM$3,'3. Procesmaterialen'!$B$7:$AF$21,30,FALSE)</f>
        <v>#N/A</v>
      </c>
      <c r="AU20" s="19" t="e">
        <f>VLOOKUP($BM$3,'3. Procesmaterialen'!$B$7:$AF$21,31,FALSE)</f>
        <v>#N/A</v>
      </c>
      <c r="AV20" s="19">
        <f t="shared" si="41"/>
        <v>0</v>
      </c>
      <c r="AW20" s="19" t="e">
        <f t="shared" si="42"/>
        <v>#N/A</v>
      </c>
      <c r="AX20" s="19" t="e">
        <f t="shared" si="43"/>
        <v>#N/A</v>
      </c>
      <c r="AY20" s="19" t="e">
        <f t="shared" si="44"/>
        <v>#N/A</v>
      </c>
      <c r="AZ20" s="19" t="e">
        <f t="shared" si="45"/>
        <v>#N/A</v>
      </c>
      <c r="BA20" s="19" t="e">
        <f t="shared" si="46"/>
        <v>#N/A</v>
      </c>
      <c r="BB20" s="19" t="e">
        <f t="shared" si="47"/>
        <v>#N/A</v>
      </c>
      <c r="BC20" s="19" t="e">
        <f t="shared" si="48"/>
        <v>#N/A</v>
      </c>
      <c r="BD20" s="19" t="e">
        <f t="shared" si="49"/>
        <v>#N/A</v>
      </c>
      <c r="BE20" s="19" t="e">
        <f t="shared" si="50"/>
        <v>#N/A</v>
      </c>
      <c r="BF20" s="19" t="e">
        <f t="shared" si="51"/>
        <v>#N/A</v>
      </c>
      <c r="BG20" s="19" t="e">
        <f t="shared" si="52"/>
        <v>#N/A</v>
      </c>
      <c r="BH20" s="19" t="e">
        <f t="shared" si="53"/>
        <v>#N/A</v>
      </c>
      <c r="BI20" s="19" t="e">
        <f t="shared" si="54"/>
        <v>#N/A</v>
      </c>
      <c r="BJ20" s="19" t="e">
        <f t="shared" si="55"/>
        <v>#N/A</v>
      </c>
      <c r="BK20" s="141" t="e">
        <f t="shared" si="6"/>
        <v>#N/A</v>
      </c>
      <c r="BL20" s="440" t="e">
        <f t="shared" si="56"/>
        <v>#N/A</v>
      </c>
      <c r="BM20" s="429" t="e">
        <f t="shared" si="57"/>
        <v>#N/A</v>
      </c>
      <c r="BN20" s="441" t="e">
        <f t="shared" si="58"/>
        <v>#N/A</v>
      </c>
      <c r="BO20" s="440" t="e">
        <f t="shared" si="59"/>
        <v>#N/A</v>
      </c>
      <c r="BP20" s="429" t="e">
        <f t="shared" si="60"/>
        <v>#N/A</v>
      </c>
      <c r="BQ20" s="442" t="e">
        <f t="shared" si="61"/>
        <v>#N/A</v>
      </c>
      <c r="BR20" s="4" t="e">
        <f t="shared" si="7"/>
        <v>#N/A</v>
      </c>
      <c r="BS20" s="4" t="e">
        <f t="shared" si="8"/>
        <v>#N/A</v>
      </c>
      <c r="BT20" s="4" t="e">
        <f t="shared" si="9"/>
        <v>#N/A</v>
      </c>
      <c r="BU20" s="4" t="e">
        <f t="shared" si="10"/>
        <v>#N/A</v>
      </c>
    </row>
    <row r="21" spans="1:73" s="4" customFormat="1" x14ac:dyDescent="0.2">
      <c r="A21" s="78" t="s">
        <v>60</v>
      </c>
      <c r="B21" s="308"/>
      <c r="C21" s="308"/>
      <c r="D21" s="308"/>
      <c r="E21" s="251"/>
      <c r="F21" s="251" t="e">
        <f>VLOOKUP(E21,Aard!$A$2:$C$4,3,FALSE)</f>
        <v>#N/A</v>
      </c>
      <c r="G21" s="251"/>
      <c r="H21" s="309" t="e">
        <f>VLOOKUP(G21,Aard!$A$7:$D$10,3,FALSE)</f>
        <v>#N/A</v>
      </c>
      <c r="I21" s="3"/>
      <c r="J21" s="3" t="e">
        <f>VLOOKUP(I21,Duur!$A$2:$B$7,2,FALSE)</f>
        <v>#N/A</v>
      </c>
      <c r="K21" s="3"/>
      <c r="L21" s="3"/>
      <c r="M21" s="309" t="e">
        <f t="shared" si="0"/>
        <v>#N/A</v>
      </c>
      <c r="N21" s="253"/>
      <c r="O21" s="253" t="e">
        <f>VLOOKUP(N21,Mate!$A$3:$C$7,3,FALSE)</f>
        <v>#N/A</v>
      </c>
      <c r="P21" s="253"/>
      <c r="Q21" s="253" t="e">
        <f>VLOOKUP(P21,Mate!$A$11:$C$13,3,FALSE)</f>
        <v>#N/A</v>
      </c>
      <c r="R21" s="253"/>
      <c r="S21" s="253" t="e">
        <f>VLOOKUP(R21,Mate!$A$16:$C$29,3,FALSE)</f>
        <v>#N/A</v>
      </c>
      <c r="T21" s="253" t="e">
        <f t="shared" si="34"/>
        <v>#N/A</v>
      </c>
      <c r="U21" s="253"/>
      <c r="V21" s="19" t="e">
        <f>VLOOKUP(U21,Mate!$E$3:$G$5,3,FALSE)</f>
        <v>#N/A</v>
      </c>
      <c r="W21" s="141">
        <f>'4. Hygieneprotocol'!$B$38</f>
        <v>9.9999999999999867E-2</v>
      </c>
      <c r="X21" s="153" t="e">
        <f t="shared" si="35"/>
        <v>#N/A</v>
      </c>
      <c r="Y21" s="12" t="e">
        <f t="shared" si="36"/>
        <v>#N/A</v>
      </c>
      <c r="Z21" s="12" t="e">
        <f t="shared" si="37"/>
        <v>#N/A</v>
      </c>
      <c r="AA21" s="153" t="e">
        <f t="shared" si="38"/>
        <v>#N/A</v>
      </c>
      <c r="AB21" s="12" t="e">
        <f t="shared" si="39"/>
        <v>#N/A</v>
      </c>
      <c r="AC21" s="154" t="e">
        <f t="shared" si="40"/>
        <v>#N/A</v>
      </c>
      <c r="AD21" s="147">
        <f>VLOOKUP($BM$3,'2. Biologische agentia'!$B$9:$M$23,10,FALSE)</f>
        <v>1000</v>
      </c>
      <c r="AE21" s="19">
        <f>VLOOKUP($BM$3,'2. Biologische agentia'!$B$9:$M$23,11,FALSE)</f>
        <v>1000</v>
      </c>
      <c r="AF21" s="19">
        <f>VLOOKUP($BM$3,'2. Biologische agentia'!$B$9:$M$23,12,FALSE)</f>
        <v>1000</v>
      </c>
      <c r="AG21" s="19">
        <f>VLOOKUP($BM$3,'3. Procesmaterialen'!$B$7:$AF$21,17,FALSE)</f>
        <v>1</v>
      </c>
      <c r="AH21" s="19" t="e">
        <f>VLOOKUP($BM$3,'3. Procesmaterialen'!$B$7:$AF$21,18,FALSE)</f>
        <v>#N/A</v>
      </c>
      <c r="AI21" s="19" t="e">
        <f>VLOOKUP($BM$3,'3. Procesmaterialen'!$B$7:$AF$21,19,FALSE)</f>
        <v>#N/A</v>
      </c>
      <c r="AJ21" s="19" t="e">
        <f>VLOOKUP($BM$3,'3. Procesmaterialen'!$B$7:$AF$21,20,FALSE)</f>
        <v>#N/A</v>
      </c>
      <c r="AK21" s="19" t="e">
        <f>VLOOKUP($BM$3,'3. Procesmaterialen'!$B$7:$AF$21,21,FALSE)</f>
        <v>#N/A</v>
      </c>
      <c r="AL21" s="19" t="e">
        <f>VLOOKUP($BM$3,'3. Procesmaterialen'!$B$7:$AF$21,22,FALSE)</f>
        <v>#N/A</v>
      </c>
      <c r="AM21" s="19" t="e">
        <f>VLOOKUP($BM$3,'3. Procesmaterialen'!$B$7:$AF$21,23,FALSE)</f>
        <v>#N/A</v>
      </c>
      <c r="AN21" s="19" t="e">
        <f>VLOOKUP($BM$3,'3. Procesmaterialen'!$B$7:$AF$21,24,FALSE)</f>
        <v>#N/A</v>
      </c>
      <c r="AO21" s="19" t="e">
        <f>VLOOKUP($BM$3,'3. Procesmaterialen'!$B$7:$AF$21,25,FALSE)</f>
        <v>#N/A</v>
      </c>
      <c r="AP21" s="19" t="e">
        <f>VLOOKUP($BM$3,'3. Procesmaterialen'!$B$7:$AF$21,26,FALSE)</f>
        <v>#N/A</v>
      </c>
      <c r="AQ21" s="19" t="e">
        <f>VLOOKUP($BM$3,'3. Procesmaterialen'!$B$7:$AF$21,27,FALSE)</f>
        <v>#N/A</v>
      </c>
      <c r="AR21" s="19" t="e">
        <f>VLOOKUP($BM$3,'3. Procesmaterialen'!$B$7:$AF$21,28,FALSE)</f>
        <v>#N/A</v>
      </c>
      <c r="AS21" s="19" t="e">
        <f>VLOOKUP($BM$3,'3. Procesmaterialen'!$B$7:$AF$21,29,FALSE)</f>
        <v>#N/A</v>
      </c>
      <c r="AT21" s="19" t="e">
        <f>VLOOKUP($BM$3,'3. Procesmaterialen'!$B$7:$AF$21,30,FALSE)</f>
        <v>#N/A</v>
      </c>
      <c r="AU21" s="19" t="e">
        <f>VLOOKUP($BM$3,'3. Procesmaterialen'!$B$7:$AF$21,31,FALSE)</f>
        <v>#N/A</v>
      </c>
      <c r="AV21" s="19">
        <f t="shared" si="41"/>
        <v>0</v>
      </c>
      <c r="AW21" s="19" t="e">
        <f t="shared" si="42"/>
        <v>#N/A</v>
      </c>
      <c r="AX21" s="19" t="e">
        <f t="shared" si="43"/>
        <v>#N/A</v>
      </c>
      <c r="AY21" s="19" t="e">
        <f t="shared" si="44"/>
        <v>#N/A</v>
      </c>
      <c r="AZ21" s="19" t="e">
        <f t="shared" si="45"/>
        <v>#N/A</v>
      </c>
      <c r="BA21" s="19" t="e">
        <f t="shared" si="46"/>
        <v>#N/A</v>
      </c>
      <c r="BB21" s="19" t="e">
        <f t="shared" si="47"/>
        <v>#N/A</v>
      </c>
      <c r="BC21" s="19" t="e">
        <f t="shared" si="48"/>
        <v>#N/A</v>
      </c>
      <c r="BD21" s="19" t="e">
        <f t="shared" si="49"/>
        <v>#N/A</v>
      </c>
      <c r="BE21" s="19" t="e">
        <f t="shared" si="50"/>
        <v>#N/A</v>
      </c>
      <c r="BF21" s="19" t="e">
        <f t="shared" si="51"/>
        <v>#N/A</v>
      </c>
      <c r="BG21" s="19" t="e">
        <f t="shared" si="52"/>
        <v>#N/A</v>
      </c>
      <c r="BH21" s="19" t="e">
        <f t="shared" si="53"/>
        <v>#N/A</v>
      </c>
      <c r="BI21" s="19" t="e">
        <f t="shared" si="54"/>
        <v>#N/A</v>
      </c>
      <c r="BJ21" s="19" t="e">
        <f t="shared" si="55"/>
        <v>#N/A</v>
      </c>
      <c r="BK21" s="141" t="e">
        <f t="shared" si="6"/>
        <v>#N/A</v>
      </c>
      <c r="BL21" s="440" t="e">
        <f t="shared" si="56"/>
        <v>#N/A</v>
      </c>
      <c r="BM21" s="429" t="e">
        <f t="shared" si="57"/>
        <v>#N/A</v>
      </c>
      <c r="BN21" s="441" t="e">
        <f t="shared" si="58"/>
        <v>#N/A</v>
      </c>
      <c r="BO21" s="440" t="e">
        <f t="shared" si="59"/>
        <v>#N/A</v>
      </c>
      <c r="BP21" s="429" t="e">
        <f t="shared" si="60"/>
        <v>#N/A</v>
      </c>
      <c r="BQ21" s="442" t="e">
        <f t="shared" si="61"/>
        <v>#N/A</v>
      </c>
      <c r="BR21" s="4" t="e">
        <f t="shared" si="7"/>
        <v>#N/A</v>
      </c>
      <c r="BS21" s="4" t="e">
        <f t="shared" si="8"/>
        <v>#N/A</v>
      </c>
      <c r="BT21" s="4" t="e">
        <f t="shared" si="9"/>
        <v>#N/A</v>
      </c>
      <c r="BU21" s="4" t="e">
        <f t="shared" si="10"/>
        <v>#N/A</v>
      </c>
    </row>
    <row r="22" spans="1:73" s="4" customFormat="1" x14ac:dyDescent="0.2">
      <c r="A22" s="78" t="s">
        <v>104</v>
      </c>
      <c r="B22" s="308"/>
      <c r="C22" s="308"/>
      <c r="D22" s="308"/>
      <c r="E22" s="251"/>
      <c r="F22" s="251" t="e">
        <f>VLOOKUP(E22,Aard!$A$2:$C$4,3,FALSE)</f>
        <v>#N/A</v>
      </c>
      <c r="G22" s="251"/>
      <c r="H22" s="309" t="e">
        <f>VLOOKUP(G22,Aard!$A$7:$D$10,3,FALSE)</f>
        <v>#N/A</v>
      </c>
      <c r="I22" s="3"/>
      <c r="J22" s="3" t="e">
        <f>VLOOKUP(I22,Duur!$A$2:$B$7,2,FALSE)</f>
        <v>#N/A</v>
      </c>
      <c r="K22" s="3"/>
      <c r="L22" s="3"/>
      <c r="M22" s="309" t="e">
        <f t="shared" si="0"/>
        <v>#N/A</v>
      </c>
      <c r="N22" s="253"/>
      <c r="O22" s="253" t="e">
        <f>VLOOKUP(N22,Mate!$A$3:$C$7,3,FALSE)</f>
        <v>#N/A</v>
      </c>
      <c r="P22" s="253"/>
      <c r="Q22" s="253" t="e">
        <f>VLOOKUP(P22,Mate!$A$11:$C$13,3,FALSE)</f>
        <v>#N/A</v>
      </c>
      <c r="R22" s="253"/>
      <c r="S22" s="253" t="e">
        <f>VLOOKUP(R22,Mate!$A$16:$C$29,3,FALSE)</f>
        <v>#N/A</v>
      </c>
      <c r="T22" s="253" t="e">
        <f t="shared" si="34"/>
        <v>#N/A</v>
      </c>
      <c r="U22" s="253"/>
      <c r="V22" s="19" t="e">
        <f>VLOOKUP(U22,Mate!$E$3:$G$5,3,FALSE)</f>
        <v>#N/A</v>
      </c>
      <c r="W22" s="141">
        <f>'4. Hygieneprotocol'!$B$38</f>
        <v>9.9999999999999867E-2</v>
      </c>
      <c r="X22" s="153" t="e">
        <f t="shared" si="35"/>
        <v>#N/A</v>
      </c>
      <c r="Y22" s="12" t="e">
        <f t="shared" si="36"/>
        <v>#N/A</v>
      </c>
      <c r="Z22" s="12" t="e">
        <f t="shared" si="37"/>
        <v>#N/A</v>
      </c>
      <c r="AA22" s="153" t="e">
        <f t="shared" si="38"/>
        <v>#N/A</v>
      </c>
      <c r="AB22" s="12" t="e">
        <f t="shared" si="39"/>
        <v>#N/A</v>
      </c>
      <c r="AC22" s="154" t="e">
        <f t="shared" si="40"/>
        <v>#N/A</v>
      </c>
      <c r="AD22" s="147">
        <f>VLOOKUP($BM$3,'2. Biologische agentia'!$B$9:$M$23,10,FALSE)</f>
        <v>1000</v>
      </c>
      <c r="AE22" s="19">
        <f>VLOOKUP($BM$3,'2. Biologische agentia'!$B$9:$M$23,11,FALSE)</f>
        <v>1000</v>
      </c>
      <c r="AF22" s="19">
        <f>VLOOKUP($BM$3,'2. Biologische agentia'!$B$9:$M$23,12,FALSE)</f>
        <v>1000</v>
      </c>
      <c r="AG22" s="19">
        <f>VLOOKUP($BM$3,'3. Procesmaterialen'!$B$7:$AF$21,17,FALSE)</f>
        <v>1</v>
      </c>
      <c r="AH22" s="19" t="e">
        <f>VLOOKUP($BM$3,'3. Procesmaterialen'!$B$7:$AF$21,18,FALSE)</f>
        <v>#N/A</v>
      </c>
      <c r="AI22" s="19" t="e">
        <f>VLOOKUP($BM$3,'3. Procesmaterialen'!$B$7:$AF$21,19,FALSE)</f>
        <v>#N/A</v>
      </c>
      <c r="AJ22" s="19" t="e">
        <f>VLOOKUP($BM$3,'3. Procesmaterialen'!$B$7:$AF$21,20,FALSE)</f>
        <v>#N/A</v>
      </c>
      <c r="AK22" s="19" t="e">
        <f>VLOOKUP($BM$3,'3. Procesmaterialen'!$B$7:$AF$21,21,FALSE)</f>
        <v>#N/A</v>
      </c>
      <c r="AL22" s="19" t="e">
        <f>VLOOKUP($BM$3,'3. Procesmaterialen'!$B$7:$AF$21,22,FALSE)</f>
        <v>#N/A</v>
      </c>
      <c r="AM22" s="19" t="e">
        <f>VLOOKUP($BM$3,'3. Procesmaterialen'!$B$7:$AF$21,23,FALSE)</f>
        <v>#N/A</v>
      </c>
      <c r="AN22" s="19" t="e">
        <f>VLOOKUP($BM$3,'3. Procesmaterialen'!$B$7:$AF$21,24,FALSE)</f>
        <v>#N/A</v>
      </c>
      <c r="AO22" s="19" t="e">
        <f>VLOOKUP($BM$3,'3. Procesmaterialen'!$B$7:$AF$21,25,FALSE)</f>
        <v>#N/A</v>
      </c>
      <c r="AP22" s="19" t="e">
        <f>VLOOKUP($BM$3,'3. Procesmaterialen'!$B$7:$AF$21,26,FALSE)</f>
        <v>#N/A</v>
      </c>
      <c r="AQ22" s="19" t="e">
        <f>VLOOKUP($BM$3,'3. Procesmaterialen'!$B$7:$AF$21,27,FALSE)</f>
        <v>#N/A</v>
      </c>
      <c r="AR22" s="19" t="e">
        <f>VLOOKUP($BM$3,'3. Procesmaterialen'!$B$7:$AF$21,28,FALSE)</f>
        <v>#N/A</v>
      </c>
      <c r="AS22" s="19" t="e">
        <f>VLOOKUP($BM$3,'3. Procesmaterialen'!$B$7:$AF$21,29,FALSE)</f>
        <v>#N/A</v>
      </c>
      <c r="AT22" s="19" t="e">
        <f>VLOOKUP($BM$3,'3. Procesmaterialen'!$B$7:$AF$21,30,FALSE)</f>
        <v>#N/A</v>
      </c>
      <c r="AU22" s="19" t="e">
        <f>VLOOKUP($BM$3,'3. Procesmaterialen'!$B$7:$AF$21,31,FALSE)</f>
        <v>#N/A</v>
      </c>
      <c r="AV22" s="19">
        <f t="shared" si="41"/>
        <v>0</v>
      </c>
      <c r="AW22" s="19" t="e">
        <f t="shared" si="42"/>
        <v>#N/A</v>
      </c>
      <c r="AX22" s="19" t="e">
        <f t="shared" si="43"/>
        <v>#N/A</v>
      </c>
      <c r="AY22" s="19" t="e">
        <f t="shared" si="44"/>
        <v>#N/A</v>
      </c>
      <c r="AZ22" s="19" t="e">
        <f t="shared" si="45"/>
        <v>#N/A</v>
      </c>
      <c r="BA22" s="19" t="e">
        <f t="shared" si="46"/>
        <v>#N/A</v>
      </c>
      <c r="BB22" s="19" t="e">
        <f t="shared" si="47"/>
        <v>#N/A</v>
      </c>
      <c r="BC22" s="19" t="e">
        <f t="shared" si="48"/>
        <v>#N/A</v>
      </c>
      <c r="BD22" s="19" t="e">
        <f t="shared" si="49"/>
        <v>#N/A</v>
      </c>
      <c r="BE22" s="19" t="e">
        <f t="shared" si="50"/>
        <v>#N/A</v>
      </c>
      <c r="BF22" s="19" t="e">
        <f t="shared" si="51"/>
        <v>#N/A</v>
      </c>
      <c r="BG22" s="19" t="e">
        <f t="shared" si="52"/>
        <v>#N/A</v>
      </c>
      <c r="BH22" s="19" t="e">
        <f t="shared" si="53"/>
        <v>#N/A</v>
      </c>
      <c r="BI22" s="19" t="e">
        <f t="shared" si="54"/>
        <v>#N/A</v>
      </c>
      <c r="BJ22" s="19" t="e">
        <f t="shared" si="55"/>
        <v>#N/A</v>
      </c>
      <c r="BK22" s="141" t="e">
        <f t="shared" si="6"/>
        <v>#N/A</v>
      </c>
      <c r="BL22" s="440" t="e">
        <f t="shared" si="56"/>
        <v>#N/A</v>
      </c>
      <c r="BM22" s="429" t="e">
        <f t="shared" si="57"/>
        <v>#N/A</v>
      </c>
      <c r="BN22" s="441" t="e">
        <f t="shared" si="58"/>
        <v>#N/A</v>
      </c>
      <c r="BO22" s="440" t="e">
        <f t="shared" si="59"/>
        <v>#N/A</v>
      </c>
      <c r="BP22" s="429" t="e">
        <f t="shared" si="60"/>
        <v>#N/A</v>
      </c>
      <c r="BQ22" s="442" t="e">
        <f t="shared" si="61"/>
        <v>#N/A</v>
      </c>
      <c r="BR22" s="4" t="e">
        <f t="shared" si="7"/>
        <v>#N/A</v>
      </c>
      <c r="BS22" s="4" t="e">
        <f t="shared" si="8"/>
        <v>#N/A</v>
      </c>
      <c r="BT22" s="4" t="e">
        <f t="shared" si="9"/>
        <v>#N/A</v>
      </c>
      <c r="BU22" s="4" t="e">
        <f t="shared" si="10"/>
        <v>#N/A</v>
      </c>
    </row>
    <row r="23" spans="1:73" s="4" customFormat="1" x14ac:dyDescent="0.2">
      <c r="A23" s="78" t="s">
        <v>105</v>
      </c>
      <c r="B23" s="308"/>
      <c r="C23" s="308"/>
      <c r="D23" s="308"/>
      <c r="E23" s="251"/>
      <c r="F23" s="251" t="e">
        <f>VLOOKUP(E23,Aard!$A$2:$C$4,3,FALSE)</f>
        <v>#N/A</v>
      </c>
      <c r="G23" s="251"/>
      <c r="H23" s="309" t="e">
        <f>VLOOKUP(G23,Aard!$A$7:$D$10,3,FALSE)</f>
        <v>#N/A</v>
      </c>
      <c r="I23" s="3"/>
      <c r="J23" s="3" t="e">
        <f>VLOOKUP(I23,Duur!$A$2:$B$7,2,FALSE)</f>
        <v>#N/A</v>
      </c>
      <c r="K23" s="3"/>
      <c r="L23" s="3"/>
      <c r="M23" s="309" t="e">
        <f t="shared" si="0"/>
        <v>#N/A</v>
      </c>
      <c r="N23" s="253"/>
      <c r="O23" s="253" t="e">
        <f>VLOOKUP(N23,Mate!$A$3:$C$7,3,FALSE)</f>
        <v>#N/A</v>
      </c>
      <c r="P23" s="253"/>
      <c r="Q23" s="253" t="e">
        <f>VLOOKUP(P23,Mate!$A$11:$C$13,3,FALSE)</f>
        <v>#N/A</v>
      </c>
      <c r="R23" s="253"/>
      <c r="S23" s="253" t="e">
        <f>VLOOKUP(R23,Mate!$A$16:$C$29,3,FALSE)</f>
        <v>#N/A</v>
      </c>
      <c r="T23" s="253" t="e">
        <f t="shared" si="34"/>
        <v>#N/A</v>
      </c>
      <c r="U23" s="253"/>
      <c r="V23" s="19" t="e">
        <f>VLOOKUP(U23,Mate!$E$3:$G$5,3,FALSE)</f>
        <v>#N/A</v>
      </c>
      <c r="W23" s="141">
        <f>'4. Hygieneprotocol'!$B$38</f>
        <v>9.9999999999999867E-2</v>
      </c>
      <c r="X23" s="153" t="e">
        <f t="shared" si="35"/>
        <v>#N/A</v>
      </c>
      <c r="Y23" s="12" t="e">
        <f t="shared" si="36"/>
        <v>#N/A</v>
      </c>
      <c r="Z23" s="12" t="e">
        <f t="shared" si="37"/>
        <v>#N/A</v>
      </c>
      <c r="AA23" s="153" t="e">
        <f t="shared" si="38"/>
        <v>#N/A</v>
      </c>
      <c r="AB23" s="12" t="e">
        <f t="shared" si="39"/>
        <v>#N/A</v>
      </c>
      <c r="AC23" s="154" t="e">
        <f t="shared" si="40"/>
        <v>#N/A</v>
      </c>
      <c r="AD23" s="147">
        <f>VLOOKUP($BM$3,'2. Biologische agentia'!$B$9:$M$23,10,FALSE)</f>
        <v>1000</v>
      </c>
      <c r="AE23" s="19">
        <f>VLOOKUP($BM$3,'2. Biologische agentia'!$B$9:$M$23,11,FALSE)</f>
        <v>1000</v>
      </c>
      <c r="AF23" s="19">
        <f>VLOOKUP($BM$3,'2. Biologische agentia'!$B$9:$M$23,12,FALSE)</f>
        <v>1000</v>
      </c>
      <c r="AG23" s="19">
        <f>VLOOKUP($BM$3,'3. Procesmaterialen'!$B$7:$AF$21,17,FALSE)</f>
        <v>1</v>
      </c>
      <c r="AH23" s="19" t="e">
        <f>VLOOKUP($BM$3,'3. Procesmaterialen'!$B$7:$AF$21,18,FALSE)</f>
        <v>#N/A</v>
      </c>
      <c r="AI23" s="19" t="e">
        <f>VLOOKUP($BM$3,'3. Procesmaterialen'!$B$7:$AF$21,19,FALSE)</f>
        <v>#N/A</v>
      </c>
      <c r="AJ23" s="19" t="e">
        <f>VLOOKUP($BM$3,'3. Procesmaterialen'!$B$7:$AF$21,20,FALSE)</f>
        <v>#N/A</v>
      </c>
      <c r="AK23" s="19" t="e">
        <f>VLOOKUP($BM$3,'3. Procesmaterialen'!$B$7:$AF$21,21,FALSE)</f>
        <v>#N/A</v>
      </c>
      <c r="AL23" s="19" t="e">
        <f>VLOOKUP($BM$3,'3. Procesmaterialen'!$B$7:$AF$21,22,FALSE)</f>
        <v>#N/A</v>
      </c>
      <c r="AM23" s="19" t="e">
        <f>VLOOKUP($BM$3,'3. Procesmaterialen'!$B$7:$AF$21,23,FALSE)</f>
        <v>#N/A</v>
      </c>
      <c r="AN23" s="19" t="e">
        <f>VLOOKUP($BM$3,'3. Procesmaterialen'!$B$7:$AF$21,24,FALSE)</f>
        <v>#N/A</v>
      </c>
      <c r="AO23" s="19" t="e">
        <f>VLOOKUP($BM$3,'3. Procesmaterialen'!$B$7:$AF$21,25,FALSE)</f>
        <v>#N/A</v>
      </c>
      <c r="AP23" s="19" t="e">
        <f>VLOOKUP($BM$3,'3. Procesmaterialen'!$B$7:$AF$21,26,FALSE)</f>
        <v>#N/A</v>
      </c>
      <c r="AQ23" s="19" t="e">
        <f>VLOOKUP($BM$3,'3. Procesmaterialen'!$B$7:$AF$21,27,FALSE)</f>
        <v>#N/A</v>
      </c>
      <c r="AR23" s="19" t="e">
        <f>VLOOKUP($BM$3,'3. Procesmaterialen'!$B$7:$AF$21,28,FALSE)</f>
        <v>#N/A</v>
      </c>
      <c r="AS23" s="19" t="e">
        <f>VLOOKUP($BM$3,'3. Procesmaterialen'!$B$7:$AF$21,29,FALSE)</f>
        <v>#N/A</v>
      </c>
      <c r="AT23" s="19" t="e">
        <f>VLOOKUP($BM$3,'3. Procesmaterialen'!$B$7:$AF$21,30,FALSE)</f>
        <v>#N/A</v>
      </c>
      <c r="AU23" s="19" t="e">
        <f>VLOOKUP($BM$3,'3. Procesmaterialen'!$B$7:$AF$21,31,FALSE)</f>
        <v>#N/A</v>
      </c>
      <c r="AV23" s="19">
        <f t="shared" si="41"/>
        <v>0</v>
      </c>
      <c r="AW23" s="19" t="e">
        <f t="shared" si="42"/>
        <v>#N/A</v>
      </c>
      <c r="AX23" s="19" t="e">
        <f t="shared" si="43"/>
        <v>#N/A</v>
      </c>
      <c r="AY23" s="19" t="e">
        <f t="shared" si="44"/>
        <v>#N/A</v>
      </c>
      <c r="AZ23" s="19" t="e">
        <f t="shared" si="45"/>
        <v>#N/A</v>
      </c>
      <c r="BA23" s="19" t="e">
        <f t="shared" si="46"/>
        <v>#N/A</v>
      </c>
      <c r="BB23" s="19" t="e">
        <f t="shared" si="47"/>
        <v>#N/A</v>
      </c>
      <c r="BC23" s="19" t="e">
        <f t="shared" si="48"/>
        <v>#N/A</v>
      </c>
      <c r="BD23" s="19" t="e">
        <f t="shared" si="49"/>
        <v>#N/A</v>
      </c>
      <c r="BE23" s="19" t="e">
        <f t="shared" si="50"/>
        <v>#N/A</v>
      </c>
      <c r="BF23" s="19" t="e">
        <f t="shared" si="51"/>
        <v>#N/A</v>
      </c>
      <c r="BG23" s="19" t="e">
        <f t="shared" si="52"/>
        <v>#N/A</v>
      </c>
      <c r="BH23" s="19" t="e">
        <f t="shared" si="53"/>
        <v>#N/A</v>
      </c>
      <c r="BI23" s="19" t="e">
        <f t="shared" si="54"/>
        <v>#N/A</v>
      </c>
      <c r="BJ23" s="19" t="e">
        <f t="shared" si="55"/>
        <v>#N/A</v>
      </c>
      <c r="BK23" s="141" t="e">
        <f t="shared" si="6"/>
        <v>#N/A</v>
      </c>
      <c r="BL23" s="440" t="e">
        <f t="shared" si="56"/>
        <v>#N/A</v>
      </c>
      <c r="BM23" s="429" t="e">
        <f t="shared" si="57"/>
        <v>#N/A</v>
      </c>
      <c r="BN23" s="441" t="e">
        <f t="shared" si="58"/>
        <v>#N/A</v>
      </c>
      <c r="BO23" s="440" t="e">
        <f t="shared" si="59"/>
        <v>#N/A</v>
      </c>
      <c r="BP23" s="429" t="e">
        <f t="shared" si="60"/>
        <v>#N/A</v>
      </c>
      <c r="BQ23" s="442" t="e">
        <f t="shared" si="61"/>
        <v>#N/A</v>
      </c>
      <c r="BR23" s="4" t="e">
        <f t="shared" si="7"/>
        <v>#N/A</v>
      </c>
      <c r="BS23" s="4" t="e">
        <f t="shared" si="8"/>
        <v>#N/A</v>
      </c>
      <c r="BT23" s="4" t="e">
        <f t="shared" si="9"/>
        <v>#N/A</v>
      </c>
      <c r="BU23" s="4" t="e">
        <f t="shared" si="10"/>
        <v>#N/A</v>
      </c>
    </row>
    <row r="24" spans="1:73" s="4" customFormat="1" x14ac:dyDescent="0.2">
      <c r="A24" s="78" t="s">
        <v>106</v>
      </c>
      <c r="B24" s="308"/>
      <c r="C24" s="308"/>
      <c r="D24" s="308"/>
      <c r="E24" s="251"/>
      <c r="F24" s="251" t="e">
        <f>VLOOKUP(E24,Aard!$A$2:$C$4,3,FALSE)</f>
        <v>#N/A</v>
      </c>
      <c r="G24" s="251"/>
      <c r="H24" s="309" t="e">
        <f>VLOOKUP(G24,Aard!$A$7:$D$10,3,FALSE)</f>
        <v>#N/A</v>
      </c>
      <c r="I24" s="3"/>
      <c r="J24" s="3" t="e">
        <f>VLOOKUP(I24,Duur!$A$2:$B$7,2,FALSE)</f>
        <v>#N/A</v>
      </c>
      <c r="K24" s="3"/>
      <c r="L24" s="3"/>
      <c r="M24" s="309" t="e">
        <f t="shared" si="0"/>
        <v>#N/A</v>
      </c>
      <c r="N24" s="253"/>
      <c r="O24" s="253" t="e">
        <f>VLOOKUP(N24,Mate!$A$3:$C$7,3,FALSE)</f>
        <v>#N/A</v>
      </c>
      <c r="P24" s="253"/>
      <c r="Q24" s="253" t="e">
        <f>VLOOKUP(P24,Mate!$A$11:$C$13,3,FALSE)</f>
        <v>#N/A</v>
      </c>
      <c r="R24" s="253"/>
      <c r="S24" s="253" t="e">
        <f>VLOOKUP(R24,Mate!$A$16:$C$29,3,FALSE)</f>
        <v>#N/A</v>
      </c>
      <c r="T24" s="253" t="e">
        <f t="shared" si="34"/>
        <v>#N/A</v>
      </c>
      <c r="U24" s="253"/>
      <c r="V24" s="19" t="e">
        <f>VLOOKUP(U24,Mate!$E$3:$G$5,3,FALSE)</f>
        <v>#N/A</v>
      </c>
      <c r="W24" s="141">
        <f>'4. Hygieneprotocol'!$B$38</f>
        <v>9.9999999999999867E-2</v>
      </c>
      <c r="X24" s="153" t="e">
        <f t="shared" si="35"/>
        <v>#N/A</v>
      </c>
      <c r="Y24" s="12" t="e">
        <f t="shared" si="36"/>
        <v>#N/A</v>
      </c>
      <c r="Z24" s="12" t="e">
        <f t="shared" si="37"/>
        <v>#N/A</v>
      </c>
      <c r="AA24" s="153" t="e">
        <f t="shared" si="38"/>
        <v>#N/A</v>
      </c>
      <c r="AB24" s="12" t="e">
        <f t="shared" si="39"/>
        <v>#N/A</v>
      </c>
      <c r="AC24" s="154" t="e">
        <f t="shared" si="40"/>
        <v>#N/A</v>
      </c>
      <c r="AD24" s="147">
        <f>VLOOKUP($BM$3,'2. Biologische agentia'!$B$9:$M$23,10,FALSE)</f>
        <v>1000</v>
      </c>
      <c r="AE24" s="19">
        <f>VLOOKUP($BM$3,'2. Biologische agentia'!$B$9:$M$23,11,FALSE)</f>
        <v>1000</v>
      </c>
      <c r="AF24" s="19">
        <f>VLOOKUP($BM$3,'2. Biologische agentia'!$B$9:$M$23,12,FALSE)</f>
        <v>1000</v>
      </c>
      <c r="AG24" s="19">
        <f>VLOOKUP($BM$3,'3. Procesmaterialen'!$B$7:$AF$21,17,FALSE)</f>
        <v>1</v>
      </c>
      <c r="AH24" s="19" t="e">
        <f>VLOOKUP($BM$3,'3. Procesmaterialen'!$B$7:$AF$21,18,FALSE)</f>
        <v>#N/A</v>
      </c>
      <c r="AI24" s="19" t="e">
        <f>VLOOKUP($BM$3,'3. Procesmaterialen'!$B$7:$AF$21,19,FALSE)</f>
        <v>#N/A</v>
      </c>
      <c r="AJ24" s="19" t="e">
        <f>VLOOKUP($BM$3,'3. Procesmaterialen'!$B$7:$AF$21,20,FALSE)</f>
        <v>#N/A</v>
      </c>
      <c r="AK24" s="19" t="e">
        <f>VLOOKUP($BM$3,'3. Procesmaterialen'!$B$7:$AF$21,21,FALSE)</f>
        <v>#N/A</v>
      </c>
      <c r="AL24" s="19" t="e">
        <f>VLOOKUP($BM$3,'3. Procesmaterialen'!$B$7:$AF$21,22,FALSE)</f>
        <v>#N/A</v>
      </c>
      <c r="AM24" s="19" t="e">
        <f>VLOOKUP($BM$3,'3. Procesmaterialen'!$B$7:$AF$21,23,FALSE)</f>
        <v>#N/A</v>
      </c>
      <c r="AN24" s="19" t="e">
        <f>VLOOKUP($BM$3,'3. Procesmaterialen'!$B$7:$AF$21,24,FALSE)</f>
        <v>#N/A</v>
      </c>
      <c r="AO24" s="19" t="e">
        <f>VLOOKUP($BM$3,'3. Procesmaterialen'!$B$7:$AF$21,25,FALSE)</f>
        <v>#N/A</v>
      </c>
      <c r="AP24" s="19" t="e">
        <f>VLOOKUP($BM$3,'3. Procesmaterialen'!$B$7:$AF$21,26,FALSE)</f>
        <v>#N/A</v>
      </c>
      <c r="AQ24" s="19" t="e">
        <f>VLOOKUP($BM$3,'3. Procesmaterialen'!$B$7:$AF$21,27,FALSE)</f>
        <v>#N/A</v>
      </c>
      <c r="AR24" s="19" t="e">
        <f>VLOOKUP($BM$3,'3. Procesmaterialen'!$B$7:$AF$21,28,FALSE)</f>
        <v>#N/A</v>
      </c>
      <c r="AS24" s="19" t="e">
        <f>VLOOKUP($BM$3,'3. Procesmaterialen'!$B$7:$AF$21,29,FALSE)</f>
        <v>#N/A</v>
      </c>
      <c r="AT24" s="19" t="e">
        <f>VLOOKUP($BM$3,'3. Procesmaterialen'!$B$7:$AF$21,30,FALSE)</f>
        <v>#N/A</v>
      </c>
      <c r="AU24" s="19" t="e">
        <f>VLOOKUP($BM$3,'3. Procesmaterialen'!$B$7:$AF$21,31,FALSE)</f>
        <v>#N/A</v>
      </c>
      <c r="AV24" s="19">
        <f t="shared" si="41"/>
        <v>0</v>
      </c>
      <c r="AW24" s="19" t="e">
        <f t="shared" si="42"/>
        <v>#N/A</v>
      </c>
      <c r="AX24" s="19" t="e">
        <f t="shared" si="43"/>
        <v>#N/A</v>
      </c>
      <c r="AY24" s="19" t="e">
        <f t="shared" si="44"/>
        <v>#N/A</v>
      </c>
      <c r="AZ24" s="19" t="e">
        <f t="shared" si="45"/>
        <v>#N/A</v>
      </c>
      <c r="BA24" s="19" t="e">
        <f t="shared" si="46"/>
        <v>#N/A</v>
      </c>
      <c r="BB24" s="19" t="e">
        <f t="shared" si="47"/>
        <v>#N/A</v>
      </c>
      <c r="BC24" s="19" t="e">
        <f t="shared" si="48"/>
        <v>#N/A</v>
      </c>
      <c r="BD24" s="19" t="e">
        <f t="shared" si="49"/>
        <v>#N/A</v>
      </c>
      <c r="BE24" s="19" t="e">
        <f t="shared" si="50"/>
        <v>#N/A</v>
      </c>
      <c r="BF24" s="19" t="e">
        <f t="shared" si="51"/>
        <v>#N/A</v>
      </c>
      <c r="BG24" s="19" t="e">
        <f t="shared" si="52"/>
        <v>#N/A</v>
      </c>
      <c r="BH24" s="19" t="e">
        <f t="shared" si="53"/>
        <v>#N/A</v>
      </c>
      <c r="BI24" s="19" t="e">
        <f t="shared" si="54"/>
        <v>#N/A</v>
      </c>
      <c r="BJ24" s="19" t="e">
        <f t="shared" si="55"/>
        <v>#N/A</v>
      </c>
      <c r="BK24" s="141" t="e">
        <f t="shared" si="6"/>
        <v>#N/A</v>
      </c>
      <c r="BL24" s="440" t="e">
        <f t="shared" si="56"/>
        <v>#N/A</v>
      </c>
      <c r="BM24" s="429" t="e">
        <f t="shared" si="57"/>
        <v>#N/A</v>
      </c>
      <c r="BN24" s="441" t="e">
        <f t="shared" si="58"/>
        <v>#N/A</v>
      </c>
      <c r="BO24" s="440" t="e">
        <f t="shared" si="59"/>
        <v>#N/A</v>
      </c>
      <c r="BP24" s="429" t="e">
        <f t="shared" si="60"/>
        <v>#N/A</v>
      </c>
      <c r="BQ24" s="442" t="e">
        <f t="shared" si="61"/>
        <v>#N/A</v>
      </c>
      <c r="BR24" s="4" t="e">
        <f t="shared" si="7"/>
        <v>#N/A</v>
      </c>
      <c r="BS24" s="4" t="e">
        <f t="shared" si="8"/>
        <v>#N/A</v>
      </c>
      <c r="BT24" s="4" t="e">
        <f t="shared" si="9"/>
        <v>#N/A</v>
      </c>
      <c r="BU24" s="4" t="e">
        <f t="shared" si="10"/>
        <v>#N/A</v>
      </c>
    </row>
    <row r="25" spans="1:73" s="1" customFormat="1" x14ac:dyDescent="0.2">
      <c r="A25" s="78" t="s">
        <v>107</v>
      </c>
      <c r="B25" s="308"/>
      <c r="C25" s="308"/>
      <c r="D25" s="308"/>
      <c r="E25" s="251"/>
      <c r="F25" s="251" t="e">
        <f>VLOOKUP(E25,Aard!$A$2:$C$4,3,FALSE)</f>
        <v>#N/A</v>
      </c>
      <c r="G25" s="251"/>
      <c r="H25" s="309" t="e">
        <f>VLOOKUP(G25,Aard!$A$7:$D$10,3,FALSE)</f>
        <v>#N/A</v>
      </c>
      <c r="I25" s="3"/>
      <c r="J25" s="3" t="e">
        <f>VLOOKUP(I25,Duur!$A$2:$B$7,2,FALSE)</f>
        <v>#N/A</v>
      </c>
      <c r="K25" s="3"/>
      <c r="L25" s="3"/>
      <c r="M25" s="309" t="e">
        <f t="shared" si="0"/>
        <v>#N/A</v>
      </c>
      <c r="N25" s="253"/>
      <c r="O25" s="253" t="e">
        <f>VLOOKUP(N25,Mate!$A$3:$C$7,3,FALSE)</f>
        <v>#N/A</v>
      </c>
      <c r="P25" s="253"/>
      <c r="Q25" s="253" t="e">
        <f>VLOOKUP(P25,Mate!$A$11:$C$13,3,FALSE)</f>
        <v>#N/A</v>
      </c>
      <c r="R25" s="253"/>
      <c r="S25" s="253" t="e">
        <f>VLOOKUP(R25,Mate!$A$16:$C$29,3,FALSE)</f>
        <v>#N/A</v>
      </c>
      <c r="T25" s="253" t="e">
        <f t="shared" si="34"/>
        <v>#N/A</v>
      </c>
      <c r="U25" s="253"/>
      <c r="V25" s="19" t="e">
        <f>VLOOKUP(U25,Mate!$E$3:$G$5,3,FALSE)</f>
        <v>#N/A</v>
      </c>
      <c r="W25" s="141">
        <f>'4. Hygieneprotocol'!$B$38</f>
        <v>9.9999999999999867E-2</v>
      </c>
      <c r="X25" s="153" t="e">
        <f t="shared" si="35"/>
        <v>#N/A</v>
      </c>
      <c r="Y25" s="12" t="e">
        <f t="shared" si="36"/>
        <v>#N/A</v>
      </c>
      <c r="Z25" s="12" t="e">
        <f t="shared" si="37"/>
        <v>#N/A</v>
      </c>
      <c r="AA25" s="153" t="e">
        <f t="shared" si="38"/>
        <v>#N/A</v>
      </c>
      <c r="AB25" s="12" t="e">
        <f t="shared" si="39"/>
        <v>#N/A</v>
      </c>
      <c r="AC25" s="154" t="e">
        <f t="shared" si="40"/>
        <v>#N/A</v>
      </c>
      <c r="AD25" s="147">
        <f>VLOOKUP($BM$3,'2. Biologische agentia'!$B$9:$M$23,10,FALSE)</f>
        <v>1000</v>
      </c>
      <c r="AE25" s="19">
        <f>VLOOKUP($BM$3,'2. Biologische agentia'!$B$9:$M$23,11,FALSE)</f>
        <v>1000</v>
      </c>
      <c r="AF25" s="19">
        <f>VLOOKUP($BM$3,'2. Biologische agentia'!$B$9:$M$23,12,FALSE)</f>
        <v>1000</v>
      </c>
      <c r="AG25" s="19">
        <f>VLOOKUP($BM$3,'3. Procesmaterialen'!$B$7:$AF$21,17,FALSE)</f>
        <v>1</v>
      </c>
      <c r="AH25" s="19" t="e">
        <f>VLOOKUP($BM$3,'3. Procesmaterialen'!$B$7:$AF$21,18,FALSE)</f>
        <v>#N/A</v>
      </c>
      <c r="AI25" s="19" t="e">
        <f>VLOOKUP($BM$3,'3. Procesmaterialen'!$B$7:$AF$21,19,FALSE)</f>
        <v>#N/A</v>
      </c>
      <c r="AJ25" s="19" t="e">
        <f>VLOOKUP($BM$3,'3. Procesmaterialen'!$B$7:$AF$21,20,FALSE)</f>
        <v>#N/A</v>
      </c>
      <c r="AK25" s="19" t="e">
        <f>VLOOKUP($BM$3,'3. Procesmaterialen'!$B$7:$AF$21,21,FALSE)</f>
        <v>#N/A</v>
      </c>
      <c r="AL25" s="19" t="e">
        <f>VLOOKUP($BM$3,'3. Procesmaterialen'!$B$7:$AF$21,22,FALSE)</f>
        <v>#N/A</v>
      </c>
      <c r="AM25" s="19" t="e">
        <f>VLOOKUP($BM$3,'3. Procesmaterialen'!$B$7:$AF$21,23,FALSE)</f>
        <v>#N/A</v>
      </c>
      <c r="AN25" s="19" t="e">
        <f>VLOOKUP($BM$3,'3. Procesmaterialen'!$B$7:$AF$21,24,FALSE)</f>
        <v>#N/A</v>
      </c>
      <c r="AO25" s="19" t="e">
        <f>VLOOKUP($BM$3,'3. Procesmaterialen'!$B$7:$AF$21,25,FALSE)</f>
        <v>#N/A</v>
      </c>
      <c r="AP25" s="19" t="e">
        <f>VLOOKUP($BM$3,'3. Procesmaterialen'!$B$7:$AF$21,26,FALSE)</f>
        <v>#N/A</v>
      </c>
      <c r="AQ25" s="19" t="e">
        <f>VLOOKUP($BM$3,'3. Procesmaterialen'!$B$7:$AF$21,27,FALSE)</f>
        <v>#N/A</v>
      </c>
      <c r="AR25" s="19" t="e">
        <f>VLOOKUP($BM$3,'3. Procesmaterialen'!$B$7:$AF$21,28,FALSE)</f>
        <v>#N/A</v>
      </c>
      <c r="AS25" s="19" t="e">
        <f>VLOOKUP($BM$3,'3. Procesmaterialen'!$B$7:$AF$21,29,FALSE)</f>
        <v>#N/A</v>
      </c>
      <c r="AT25" s="19" t="e">
        <f>VLOOKUP($BM$3,'3. Procesmaterialen'!$B$7:$AF$21,30,FALSE)</f>
        <v>#N/A</v>
      </c>
      <c r="AU25" s="19" t="e">
        <f>VLOOKUP($BM$3,'3. Procesmaterialen'!$B$7:$AF$21,31,FALSE)</f>
        <v>#N/A</v>
      </c>
      <c r="AV25" s="19">
        <f t="shared" si="41"/>
        <v>0</v>
      </c>
      <c r="AW25" s="19" t="e">
        <f t="shared" si="42"/>
        <v>#N/A</v>
      </c>
      <c r="AX25" s="19" t="e">
        <f t="shared" si="43"/>
        <v>#N/A</v>
      </c>
      <c r="AY25" s="19" t="e">
        <f t="shared" si="44"/>
        <v>#N/A</v>
      </c>
      <c r="AZ25" s="19" t="e">
        <f t="shared" si="45"/>
        <v>#N/A</v>
      </c>
      <c r="BA25" s="19" t="e">
        <f t="shared" si="46"/>
        <v>#N/A</v>
      </c>
      <c r="BB25" s="19" t="e">
        <f t="shared" si="47"/>
        <v>#N/A</v>
      </c>
      <c r="BC25" s="19" t="e">
        <f t="shared" si="48"/>
        <v>#N/A</v>
      </c>
      <c r="BD25" s="19" t="e">
        <f t="shared" si="49"/>
        <v>#N/A</v>
      </c>
      <c r="BE25" s="19" t="e">
        <f t="shared" si="50"/>
        <v>#N/A</v>
      </c>
      <c r="BF25" s="19" t="e">
        <f t="shared" si="51"/>
        <v>#N/A</v>
      </c>
      <c r="BG25" s="19" t="e">
        <f t="shared" si="52"/>
        <v>#N/A</v>
      </c>
      <c r="BH25" s="19" t="e">
        <f t="shared" si="53"/>
        <v>#N/A</v>
      </c>
      <c r="BI25" s="19" t="e">
        <f t="shared" si="54"/>
        <v>#N/A</v>
      </c>
      <c r="BJ25" s="19" t="e">
        <f t="shared" si="55"/>
        <v>#N/A</v>
      </c>
      <c r="BK25" s="141" t="e">
        <f t="shared" si="6"/>
        <v>#N/A</v>
      </c>
      <c r="BL25" s="440" t="e">
        <f t="shared" si="56"/>
        <v>#N/A</v>
      </c>
      <c r="BM25" s="429" t="e">
        <f t="shared" si="57"/>
        <v>#N/A</v>
      </c>
      <c r="BN25" s="441" t="e">
        <f t="shared" si="58"/>
        <v>#N/A</v>
      </c>
      <c r="BO25" s="440" t="e">
        <f t="shared" si="59"/>
        <v>#N/A</v>
      </c>
      <c r="BP25" s="429" t="e">
        <f t="shared" si="60"/>
        <v>#N/A</v>
      </c>
      <c r="BQ25" s="442" t="e">
        <f t="shared" si="61"/>
        <v>#N/A</v>
      </c>
      <c r="BR25" s="4" t="e">
        <f t="shared" si="7"/>
        <v>#N/A</v>
      </c>
      <c r="BS25" s="4" t="e">
        <f t="shared" si="8"/>
        <v>#N/A</v>
      </c>
      <c r="BT25" s="4" t="e">
        <f t="shared" si="9"/>
        <v>#N/A</v>
      </c>
      <c r="BU25" s="4" t="e">
        <f t="shared" si="10"/>
        <v>#N/A</v>
      </c>
    </row>
    <row r="26" spans="1:73" s="1" customFormat="1" x14ac:dyDescent="0.2">
      <c r="A26" s="78" t="s">
        <v>108</v>
      </c>
      <c r="B26" s="308"/>
      <c r="C26" s="308"/>
      <c r="D26" s="308"/>
      <c r="E26" s="251"/>
      <c r="F26" s="251" t="e">
        <f>VLOOKUP(E26,Aard!$A$2:$C$4,3,FALSE)</f>
        <v>#N/A</v>
      </c>
      <c r="G26" s="251"/>
      <c r="H26" s="309" t="e">
        <f>VLOOKUP(G26,Aard!$A$7:$D$10,3,FALSE)</f>
        <v>#N/A</v>
      </c>
      <c r="I26" s="3"/>
      <c r="J26" s="3" t="e">
        <f>VLOOKUP(I26,Duur!$A$2:$B$7,2,FALSE)</f>
        <v>#N/A</v>
      </c>
      <c r="K26" s="3"/>
      <c r="L26" s="3"/>
      <c r="M26" s="309" t="e">
        <f t="shared" si="0"/>
        <v>#N/A</v>
      </c>
      <c r="N26" s="253"/>
      <c r="O26" s="253" t="e">
        <f>VLOOKUP(N26,Mate!$A$3:$C$7,3,FALSE)</f>
        <v>#N/A</v>
      </c>
      <c r="P26" s="253"/>
      <c r="Q26" s="253" t="e">
        <f>VLOOKUP(P26,Mate!$A$11:$C$13,3,FALSE)</f>
        <v>#N/A</v>
      </c>
      <c r="R26" s="253"/>
      <c r="S26" s="253" t="e">
        <f>VLOOKUP(R26,Mate!$A$16:$C$29,3,FALSE)</f>
        <v>#N/A</v>
      </c>
      <c r="T26" s="253" t="e">
        <f t="shared" si="34"/>
        <v>#N/A</v>
      </c>
      <c r="U26" s="253"/>
      <c r="V26" s="19" t="e">
        <f>VLOOKUP(U26,Mate!$E$3:$G$5,3,FALSE)</f>
        <v>#N/A</v>
      </c>
      <c r="W26" s="141">
        <f>'4. Hygieneprotocol'!$B$38</f>
        <v>9.9999999999999867E-2</v>
      </c>
      <c r="X26" s="153" t="e">
        <f t="shared" si="35"/>
        <v>#N/A</v>
      </c>
      <c r="Y26" s="12" t="e">
        <f t="shared" si="36"/>
        <v>#N/A</v>
      </c>
      <c r="Z26" s="12" t="e">
        <f t="shared" si="37"/>
        <v>#N/A</v>
      </c>
      <c r="AA26" s="153" t="e">
        <f t="shared" si="38"/>
        <v>#N/A</v>
      </c>
      <c r="AB26" s="12" t="e">
        <f t="shared" si="39"/>
        <v>#N/A</v>
      </c>
      <c r="AC26" s="154" t="e">
        <f t="shared" si="40"/>
        <v>#N/A</v>
      </c>
      <c r="AD26" s="147">
        <f>VLOOKUP($BM$3,'2. Biologische agentia'!$B$9:$M$23,10,FALSE)</f>
        <v>1000</v>
      </c>
      <c r="AE26" s="19">
        <f>VLOOKUP($BM$3,'2. Biologische agentia'!$B$9:$M$23,11,FALSE)</f>
        <v>1000</v>
      </c>
      <c r="AF26" s="19">
        <f>VLOOKUP($BM$3,'2. Biologische agentia'!$B$9:$M$23,12,FALSE)</f>
        <v>1000</v>
      </c>
      <c r="AG26" s="19">
        <f>VLOOKUP($BM$3,'3. Procesmaterialen'!$B$7:$AF$21,17,FALSE)</f>
        <v>1</v>
      </c>
      <c r="AH26" s="19" t="e">
        <f>VLOOKUP($BM$3,'3. Procesmaterialen'!$B$7:$AF$21,18,FALSE)</f>
        <v>#N/A</v>
      </c>
      <c r="AI26" s="19" t="e">
        <f>VLOOKUP($BM$3,'3. Procesmaterialen'!$B$7:$AF$21,19,FALSE)</f>
        <v>#N/A</v>
      </c>
      <c r="AJ26" s="19" t="e">
        <f>VLOOKUP($BM$3,'3. Procesmaterialen'!$B$7:$AF$21,20,FALSE)</f>
        <v>#N/A</v>
      </c>
      <c r="AK26" s="19" t="e">
        <f>VLOOKUP($BM$3,'3. Procesmaterialen'!$B$7:$AF$21,21,FALSE)</f>
        <v>#N/A</v>
      </c>
      <c r="AL26" s="19" t="e">
        <f>VLOOKUP($BM$3,'3. Procesmaterialen'!$B$7:$AF$21,22,FALSE)</f>
        <v>#N/A</v>
      </c>
      <c r="AM26" s="19" t="e">
        <f>VLOOKUP($BM$3,'3. Procesmaterialen'!$B$7:$AF$21,23,FALSE)</f>
        <v>#N/A</v>
      </c>
      <c r="AN26" s="19" t="e">
        <f>VLOOKUP($BM$3,'3. Procesmaterialen'!$B$7:$AF$21,24,FALSE)</f>
        <v>#N/A</v>
      </c>
      <c r="AO26" s="19" t="e">
        <f>VLOOKUP($BM$3,'3. Procesmaterialen'!$B$7:$AF$21,25,FALSE)</f>
        <v>#N/A</v>
      </c>
      <c r="AP26" s="19" t="e">
        <f>VLOOKUP($BM$3,'3. Procesmaterialen'!$B$7:$AF$21,26,FALSE)</f>
        <v>#N/A</v>
      </c>
      <c r="AQ26" s="19" t="e">
        <f>VLOOKUP($BM$3,'3. Procesmaterialen'!$B$7:$AF$21,27,FALSE)</f>
        <v>#N/A</v>
      </c>
      <c r="AR26" s="19" t="e">
        <f>VLOOKUP($BM$3,'3. Procesmaterialen'!$B$7:$AF$21,28,FALSE)</f>
        <v>#N/A</v>
      </c>
      <c r="AS26" s="19" t="e">
        <f>VLOOKUP($BM$3,'3. Procesmaterialen'!$B$7:$AF$21,29,FALSE)</f>
        <v>#N/A</v>
      </c>
      <c r="AT26" s="19" t="e">
        <f>VLOOKUP($BM$3,'3. Procesmaterialen'!$B$7:$AF$21,30,FALSE)</f>
        <v>#N/A</v>
      </c>
      <c r="AU26" s="19" t="e">
        <f>VLOOKUP($BM$3,'3. Procesmaterialen'!$B$7:$AF$21,31,FALSE)</f>
        <v>#N/A</v>
      </c>
      <c r="AV26" s="19">
        <f t="shared" si="41"/>
        <v>0</v>
      </c>
      <c r="AW26" s="19" t="e">
        <f t="shared" si="42"/>
        <v>#N/A</v>
      </c>
      <c r="AX26" s="19" t="e">
        <f t="shared" si="43"/>
        <v>#N/A</v>
      </c>
      <c r="AY26" s="19" t="e">
        <f t="shared" si="44"/>
        <v>#N/A</v>
      </c>
      <c r="AZ26" s="19" t="e">
        <f t="shared" si="45"/>
        <v>#N/A</v>
      </c>
      <c r="BA26" s="19" t="e">
        <f t="shared" si="46"/>
        <v>#N/A</v>
      </c>
      <c r="BB26" s="19" t="e">
        <f t="shared" si="47"/>
        <v>#N/A</v>
      </c>
      <c r="BC26" s="19" t="e">
        <f t="shared" si="48"/>
        <v>#N/A</v>
      </c>
      <c r="BD26" s="19" t="e">
        <f t="shared" si="49"/>
        <v>#N/A</v>
      </c>
      <c r="BE26" s="19" t="e">
        <f t="shared" si="50"/>
        <v>#N/A</v>
      </c>
      <c r="BF26" s="19" t="e">
        <f t="shared" si="51"/>
        <v>#N/A</v>
      </c>
      <c r="BG26" s="19" t="e">
        <f t="shared" si="52"/>
        <v>#N/A</v>
      </c>
      <c r="BH26" s="19" t="e">
        <f t="shared" si="53"/>
        <v>#N/A</v>
      </c>
      <c r="BI26" s="19" t="e">
        <f t="shared" si="54"/>
        <v>#N/A</v>
      </c>
      <c r="BJ26" s="19" t="e">
        <f t="shared" si="55"/>
        <v>#N/A</v>
      </c>
      <c r="BK26" s="141" t="e">
        <f t="shared" si="6"/>
        <v>#N/A</v>
      </c>
      <c r="BL26" s="440" t="e">
        <f t="shared" si="56"/>
        <v>#N/A</v>
      </c>
      <c r="BM26" s="429" t="e">
        <f t="shared" si="57"/>
        <v>#N/A</v>
      </c>
      <c r="BN26" s="441" t="e">
        <f t="shared" si="58"/>
        <v>#N/A</v>
      </c>
      <c r="BO26" s="440" t="e">
        <f t="shared" si="59"/>
        <v>#N/A</v>
      </c>
      <c r="BP26" s="429" t="e">
        <f t="shared" si="60"/>
        <v>#N/A</v>
      </c>
      <c r="BQ26" s="442" t="e">
        <f t="shared" si="61"/>
        <v>#N/A</v>
      </c>
      <c r="BR26" s="4" t="e">
        <f t="shared" si="7"/>
        <v>#N/A</v>
      </c>
      <c r="BS26" s="4" t="e">
        <f t="shared" si="8"/>
        <v>#N/A</v>
      </c>
      <c r="BT26" s="4" t="e">
        <f t="shared" si="9"/>
        <v>#N/A</v>
      </c>
      <c r="BU26" s="4" t="e">
        <f t="shared" si="10"/>
        <v>#N/A</v>
      </c>
    </row>
    <row r="27" spans="1:73" s="1" customFormat="1" x14ac:dyDescent="0.2">
      <c r="A27" s="81" t="s">
        <v>109</v>
      </c>
      <c r="B27" s="308"/>
      <c r="C27" s="308"/>
      <c r="D27" s="311"/>
      <c r="E27" s="251"/>
      <c r="F27" s="251" t="e">
        <f>VLOOKUP(E27,Aard!$A$2:$C$4,3,FALSE)</f>
        <v>#N/A</v>
      </c>
      <c r="G27" s="251"/>
      <c r="H27" s="309" t="e">
        <f>VLOOKUP(G27,Aard!$A$7:$D$10,3,FALSE)</f>
        <v>#N/A</v>
      </c>
      <c r="I27" s="3"/>
      <c r="J27" s="3" t="e">
        <f>VLOOKUP(I27,Duur!$A$2:$B$7,2,FALSE)</f>
        <v>#N/A</v>
      </c>
      <c r="K27" s="3"/>
      <c r="L27" s="3"/>
      <c r="M27" s="309" t="e">
        <f t="shared" si="0"/>
        <v>#N/A</v>
      </c>
      <c r="N27" s="253"/>
      <c r="O27" s="253" t="e">
        <f>VLOOKUP(N27,Mate!$A$3:$C$7,3,FALSE)</f>
        <v>#N/A</v>
      </c>
      <c r="P27" s="253"/>
      <c r="Q27" s="253" t="e">
        <f>VLOOKUP(P27,Mate!$A$11:$C$13,3,FALSE)</f>
        <v>#N/A</v>
      </c>
      <c r="R27" s="253"/>
      <c r="S27" s="253" t="e">
        <f>VLOOKUP(R27,Mate!$A$16:$C$29,3,FALSE)</f>
        <v>#N/A</v>
      </c>
      <c r="T27" s="253" t="e">
        <f t="shared" si="34"/>
        <v>#N/A</v>
      </c>
      <c r="U27" s="253"/>
      <c r="V27" s="19" t="e">
        <f>VLOOKUP(U27,Mate!$E$3:$G$5,3,FALSE)</f>
        <v>#N/A</v>
      </c>
      <c r="W27" s="141">
        <f>'4. Hygieneprotocol'!$B$38</f>
        <v>9.9999999999999867E-2</v>
      </c>
      <c r="X27" s="153" t="e">
        <f>$M27*$F27</f>
        <v>#N/A</v>
      </c>
      <c r="Y27" s="12" t="e">
        <f>$M27*$H27</f>
        <v>#N/A</v>
      </c>
      <c r="Z27" s="12" t="e">
        <f>$M27*$H27*$V27</f>
        <v>#N/A</v>
      </c>
      <c r="AA27" s="153" t="e">
        <f>$M27*$F27*$T27</f>
        <v>#N/A</v>
      </c>
      <c r="AB27" s="12" t="e">
        <f>$M27*$H27*$V27</f>
        <v>#N/A</v>
      </c>
      <c r="AC27" s="154" t="e">
        <f>Z27*W27</f>
        <v>#N/A</v>
      </c>
      <c r="AD27" s="147">
        <f>VLOOKUP($BM$3,'2. Biologische agentia'!$B$9:$M$23,10,FALSE)</f>
        <v>1000</v>
      </c>
      <c r="AE27" s="19">
        <f>VLOOKUP($BM$3,'2. Biologische agentia'!$B$9:$M$23,11,FALSE)</f>
        <v>1000</v>
      </c>
      <c r="AF27" s="19">
        <f>VLOOKUP($BM$3,'2. Biologische agentia'!$B$9:$M$23,12,FALSE)</f>
        <v>1000</v>
      </c>
      <c r="AG27" s="19">
        <f>VLOOKUP($BM$3,'3. Procesmaterialen'!$B$7:$AF$21,17,FALSE)</f>
        <v>1</v>
      </c>
      <c r="AH27" s="19" t="e">
        <f>VLOOKUP($BM$3,'3. Procesmaterialen'!$B$7:$AF$21,18,FALSE)</f>
        <v>#N/A</v>
      </c>
      <c r="AI27" s="19" t="e">
        <f>VLOOKUP($BM$3,'3. Procesmaterialen'!$B$7:$AF$21,19,FALSE)</f>
        <v>#N/A</v>
      </c>
      <c r="AJ27" s="19" t="e">
        <f>VLOOKUP($BM$3,'3. Procesmaterialen'!$B$7:$AF$21,20,FALSE)</f>
        <v>#N/A</v>
      </c>
      <c r="AK27" s="19" t="e">
        <f>VLOOKUP($BM$3,'3. Procesmaterialen'!$B$7:$AF$21,21,FALSE)</f>
        <v>#N/A</v>
      </c>
      <c r="AL27" s="19" t="e">
        <f>VLOOKUP($BM$3,'3. Procesmaterialen'!$B$7:$AF$21,22,FALSE)</f>
        <v>#N/A</v>
      </c>
      <c r="AM27" s="19" t="e">
        <f>VLOOKUP($BM$3,'3. Procesmaterialen'!$B$7:$AF$21,23,FALSE)</f>
        <v>#N/A</v>
      </c>
      <c r="AN27" s="19" t="e">
        <f>VLOOKUP($BM$3,'3. Procesmaterialen'!$B$7:$AF$21,24,FALSE)</f>
        <v>#N/A</v>
      </c>
      <c r="AO27" s="19" t="e">
        <f>VLOOKUP($BM$3,'3. Procesmaterialen'!$B$7:$AF$21,25,FALSE)</f>
        <v>#N/A</v>
      </c>
      <c r="AP27" s="19" t="e">
        <f>VLOOKUP($BM$3,'3. Procesmaterialen'!$B$7:$AF$21,26,FALSE)</f>
        <v>#N/A</v>
      </c>
      <c r="AQ27" s="19" t="e">
        <f>VLOOKUP($BM$3,'3. Procesmaterialen'!$B$7:$AF$21,27,FALSE)</f>
        <v>#N/A</v>
      </c>
      <c r="AR27" s="19" t="e">
        <f>VLOOKUP($BM$3,'3. Procesmaterialen'!$B$7:$AF$21,28,FALSE)</f>
        <v>#N/A</v>
      </c>
      <c r="AS27" s="19" t="e">
        <f>VLOOKUP($BM$3,'3. Procesmaterialen'!$B$7:$AF$21,29,FALSE)</f>
        <v>#N/A</v>
      </c>
      <c r="AT27" s="19" t="e">
        <f>VLOOKUP($BM$3,'3. Procesmaterialen'!$B$7:$AF$21,30,FALSE)</f>
        <v>#N/A</v>
      </c>
      <c r="AU27" s="19" t="e">
        <f>VLOOKUP($BM$3,'3. Procesmaterialen'!$B$7:$AF$21,31,FALSE)</f>
        <v>#N/A</v>
      </c>
      <c r="AV27" s="19">
        <f t="shared" si="41"/>
        <v>0</v>
      </c>
      <c r="AW27" s="19" t="e">
        <f t="shared" si="42"/>
        <v>#N/A</v>
      </c>
      <c r="AX27" s="19" t="e">
        <f t="shared" si="43"/>
        <v>#N/A</v>
      </c>
      <c r="AY27" s="19" t="e">
        <f t="shared" si="44"/>
        <v>#N/A</v>
      </c>
      <c r="AZ27" s="19" t="e">
        <f t="shared" si="45"/>
        <v>#N/A</v>
      </c>
      <c r="BA27" s="19" t="e">
        <f t="shared" si="46"/>
        <v>#N/A</v>
      </c>
      <c r="BB27" s="19" t="e">
        <f t="shared" si="47"/>
        <v>#N/A</v>
      </c>
      <c r="BC27" s="19" t="e">
        <f t="shared" si="48"/>
        <v>#N/A</v>
      </c>
      <c r="BD27" s="19" t="e">
        <f t="shared" si="49"/>
        <v>#N/A</v>
      </c>
      <c r="BE27" s="19" t="e">
        <f t="shared" si="50"/>
        <v>#N/A</v>
      </c>
      <c r="BF27" s="19" t="e">
        <f t="shared" si="51"/>
        <v>#N/A</v>
      </c>
      <c r="BG27" s="19" t="e">
        <f t="shared" si="52"/>
        <v>#N/A</v>
      </c>
      <c r="BH27" s="19" t="e">
        <f t="shared" si="53"/>
        <v>#N/A</v>
      </c>
      <c r="BI27" s="19" t="e">
        <f t="shared" si="54"/>
        <v>#N/A</v>
      </c>
      <c r="BJ27" s="19" t="e">
        <f t="shared" si="55"/>
        <v>#N/A</v>
      </c>
      <c r="BK27" s="141" t="e">
        <f t="shared" si="6"/>
        <v>#N/A</v>
      </c>
      <c r="BL27" s="440" t="e">
        <f t="shared" si="56"/>
        <v>#N/A</v>
      </c>
      <c r="BM27" s="429" t="e">
        <f t="shared" si="57"/>
        <v>#N/A</v>
      </c>
      <c r="BN27" s="441" t="e">
        <f t="shared" si="58"/>
        <v>#N/A</v>
      </c>
      <c r="BO27" s="440" t="e">
        <f t="shared" si="59"/>
        <v>#N/A</v>
      </c>
      <c r="BP27" s="429" t="e">
        <f t="shared" si="60"/>
        <v>#N/A</v>
      </c>
      <c r="BQ27" s="442" t="e">
        <f t="shared" si="61"/>
        <v>#N/A</v>
      </c>
      <c r="BR27" s="4" t="e">
        <f t="shared" si="7"/>
        <v>#N/A</v>
      </c>
      <c r="BS27" s="4" t="e">
        <f t="shared" si="8"/>
        <v>#N/A</v>
      </c>
      <c r="BT27" s="4" t="e">
        <f t="shared" si="9"/>
        <v>#N/A</v>
      </c>
      <c r="BU27" s="4" t="e">
        <f t="shared" si="10"/>
        <v>#N/A</v>
      </c>
    </row>
    <row r="28" spans="1:73" s="1" customFormat="1" x14ac:dyDescent="0.2">
      <c r="A28" s="81"/>
      <c r="B28" s="54"/>
      <c r="C28" s="54"/>
      <c r="D28" s="54"/>
      <c r="E28" s="19"/>
      <c r="F28" s="19"/>
      <c r="G28" s="19"/>
      <c r="H28" s="19"/>
      <c r="I28" s="19"/>
      <c r="J28" s="19"/>
      <c r="K28" s="19"/>
      <c r="L28" s="19"/>
      <c r="M28" s="19"/>
      <c r="N28" s="20"/>
      <c r="O28" s="19"/>
      <c r="P28" s="20"/>
      <c r="Q28" s="19"/>
      <c r="R28" s="20"/>
      <c r="S28" s="19"/>
      <c r="T28" s="19"/>
      <c r="U28" s="20"/>
      <c r="V28" s="19"/>
      <c r="W28" s="141"/>
      <c r="X28" s="153"/>
      <c r="Y28" s="12"/>
      <c r="Z28" s="162"/>
      <c r="AA28" s="153"/>
      <c r="AB28" s="12"/>
      <c r="AC28" s="154"/>
      <c r="AD28" s="149"/>
      <c r="AE28" s="20"/>
      <c r="AF28" s="20"/>
      <c r="AG28" s="20"/>
      <c r="AH28" s="20"/>
      <c r="AI28" s="20"/>
      <c r="AJ28" s="20"/>
      <c r="AK28" s="20"/>
      <c r="AL28" s="20"/>
      <c r="AM28" s="20"/>
      <c r="AN28" s="20"/>
      <c r="AO28" s="20"/>
      <c r="AP28" s="20"/>
      <c r="AQ28" s="20"/>
      <c r="AR28" s="20"/>
      <c r="AS28" s="20"/>
      <c r="AT28" s="20"/>
      <c r="AU28" s="20"/>
      <c r="AV28" s="19"/>
      <c r="AW28" s="19"/>
      <c r="AX28" s="19"/>
      <c r="AY28" s="19"/>
      <c r="AZ28" s="19"/>
      <c r="BA28" s="19"/>
      <c r="BB28" s="19"/>
      <c r="BC28" s="19"/>
      <c r="BD28" s="19"/>
      <c r="BE28" s="19"/>
      <c r="BF28" s="19"/>
      <c r="BG28" s="19"/>
      <c r="BH28" s="19"/>
      <c r="BI28" s="19"/>
      <c r="BJ28" s="19"/>
      <c r="BK28" s="141"/>
      <c r="BL28" s="81"/>
      <c r="BM28" s="19"/>
      <c r="BN28" s="141"/>
      <c r="BO28" s="81"/>
      <c r="BP28" s="34"/>
      <c r="BQ28" s="35"/>
      <c r="BR28" s="4">
        <f t="shared" si="7"/>
        <v>0</v>
      </c>
      <c r="BS28" s="4">
        <f t="shared" si="8"/>
        <v>0</v>
      </c>
      <c r="BT28" s="4">
        <f t="shared" si="9"/>
        <v>0</v>
      </c>
      <c r="BU28" s="4">
        <f t="shared" si="10"/>
        <v>0</v>
      </c>
    </row>
    <row r="29" spans="1:73" ht="21" thickBot="1" x14ac:dyDescent="0.35">
      <c r="A29" s="39">
        <v>2</v>
      </c>
      <c r="B29" s="248" t="s">
        <v>20</v>
      </c>
      <c r="C29" s="247"/>
      <c r="D29" s="241"/>
      <c r="E29" s="29"/>
      <c r="F29" s="31"/>
      <c r="G29" s="29"/>
      <c r="H29" s="31"/>
      <c r="I29" s="29"/>
      <c r="J29" s="31"/>
      <c r="K29" s="29"/>
      <c r="L29" s="30"/>
      <c r="M29" s="31"/>
      <c r="N29" s="29"/>
      <c r="O29" s="31"/>
      <c r="P29" s="29"/>
      <c r="Q29" s="31"/>
      <c r="R29" s="29"/>
      <c r="S29" s="31"/>
      <c r="T29" s="31"/>
      <c r="U29" s="29"/>
      <c r="V29" s="31"/>
      <c r="W29" s="142"/>
      <c r="X29" s="155"/>
      <c r="Y29" s="32"/>
      <c r="Z29" s="163"/>
      <c r="AA29" s="155"/>
      <c r="AB29" s="32"/>
      <c r="AC29" s="156"/>
      <c r="AD29" s="148"/>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142"/>
      <c r="BL29" s="430"/>
      <c r="BM29" s="431"/>
      <c r="BN29" s="166"/>
      <c r="BO29" s="430"/>
      <c r="BP29" s="431"/>
      <c r="BQ29" s="432"/>
      <c r="BR29" s="4">
        <f t="shared" si="7"/>
        <v>0</v>
      </c>
      <c r="BS29" s="4">
        <f t="shared" si="8"/>
        <v>0</v>
      </c>
      <c r="BT29" s="4">
        <f t="shared" si="9"/>
        <v>0</v>
      </c>
      <c r="BU29" s="4">
        <f t="shared" si="10"/>
        <v>0</v>
      </c>
    </row>
    <row r="30" spans="1:73" s="1" customFormat="1" ht="13.5" thickTop="1" x14ac:dyDescent="0.2">
      <c r="A30" s="80" t="s">
        <v>10</v>
      </c>
      <c r="B30" s="313"/>
      <c r="C30" s="308"/>
      <c r="D30" s="313"/>
      <c r="E30" s="251"/>
      <c r="F30" s="251" t="e">
        <f>VLOOKUP(E30,Aard!$A$2:$C$4,3,FALSE)</f>
        <v>#N/A</v>
      </c>
      <c r="G30" s="251"/>
      <c r="H30" s="314" t="e">
        <f>VLOOKUP(G30,Aard!$A$7:$D$10,3,FALSE)</f>
        <v>#N/A</v>
      </c>
      <c r="I30" s="3"/>
      <c r="J30" s="13" t="e">
        <f>VLOOKUP(I30,Duur!$A$2:$B$7,2,FALSE)</f>
        <v>#N/A</v>
      </c>
      <c r="K30" s="3"/>
      <c r="L30" s="3"/>
      <c r="M30" s="309" t="e">
        <f t="shared" ref="M30:M40" si="62">IF(I30="doorlopend",10,(J30*K30*L30)/48)</f>
        <v>#N/A</v>
      </c>
      <c r="N30" s="253"/>
      <c r="O30" s="315" t="e">
        <f>VLOOKUP(N30,Mate!$A$3:$C$7,3,FALSE)</f>
        <v>#N/A</v>
      </c>
      <c r="P30" s="253"/>
      <c r="Q30" s="315" t="e">
        <f>VLOOKUP(P30,Mate!$A$11:$C$13,3,FALSE)</f>
        <v>#N/A</v>
      </c>
      <c r="R30" s="253"/>
      <c r="S30" s="315" t="e">
        <f>VLOOKUP(R30,Mate!$A$16:$C$29,3,FALSE)</f>
        <v>#N/A</v>
      </c>
      <c r="T30" s="315" t="e">
        <f t="shared" ref="T30:T48" si="63">O30*Q30*S30</f>
        <v>#N/A</v>
      </c>
      <c r="U30" s="253"/>
      <c r="V30" s="28" t="e">
        <f>VLOOKUP(U30,Mate!$E$3:$G$5,3,FALSE)</f>
        <v>#N/A</v>
      </c>
      <c r="W30" s="141">
        <f>'4. Hygieneprotocol'!$B$38</f>
        <v>9.9999999999999867E-2</v>
      </c>
      <c r="X30" s="157" t="e">
        <f t="shared" ref="X30:X40" si="64">$M30*$F30</f>
        <v>#N/A</v>
      </c>
      <c r="Y30" s="14" t="e">
        <f t="shared" ref="Y30:Y40" si="65">$M30*$H30</f>
        <v>#N/A</v>
      </c>
      <c r="Z30" s="12" t="e">
        <f t="shared" ref="Z30:Z40" si="66">$M30*$H30*$V30</f>
        <v>#N/A</v>
      </c>
      <c r="AA30" s="157" t="e">
        <f t="shared" ref="AA30:AA40" si="67">$M30*$F30*$T30</f>
        <v>#N/A</v>
      </c>
      <c r="AB30" s="14" t="e">
        <f t="shared" ref="AB30:AB40" si="68">$M30*$H30*$V30</f>
        <v>#N/A</v>
      </c>
      <c r="AC30" s="158" t="e">
        <f t="shared" ref="AC30:AC40" si="69">Z30*W30</f>
        <v>#N/A</v>
      </c>
      <c r="AD30" s="147">
        <f>VLOOKUP($BM$3,'2. Biologische agentia'!$B$9:$M$23,10,FALSE)</f>
        <v>1000</v>
      </c>
      <c r="AE30" s="19">
        <f>VLOOKUP($BM$3,'2. Biologische agentia'!$B$9:$M$23,11,FALSE)</f>
        <v>1000</v>
      </c>
      <c r="AF30" s="19">
        <f>VLOOKUP($BM$3,'2. Biologische agentia'!$B$9:$M$23,12,FALSE)</f>
        <v>1000</v>
      </c>
      <c r="AG30" s="19">
        <f>VLOOKUP($BM$3,'3. Procesmaterialen'!$B$7:$AF$21,17,FALSE)</f>
        <v>1</v>
      </c>
      <c r="AH30" s="19" t="e">
        <f>VLOOKUP($BM$3,'3. Procesmaterialen'!$B$7:$AF$21,18,FALSE)</f>
        <v>#N/A</v>
      </c>
      <c r="AI30" s="19" t="e">
        <f>VLOOKUP($BM$3,'3. Procesmaterialen'!$B$7:$AF$21,19,FALSE)</f>
        <v>#N/A</v>
      </c>
      <c r="AJ30" s="19" t="e">
        <f>VLOOKUP($BM$3,'3. Procesmaterialen'!$B$7:$AF$21,20,FALSE)</f>
        <v>#N/A</v>
      </c>
      <c r="AK30" s="19" t="e">
        <f>VLOOKUP($BM$3,'3. Procesmaterialen'!$B$7:$AF$21,21,FALSE)</f>
        <v>#N/A</v>
      </c>
      <c r="AL30" s="19" t="e">
        <f>VLOOKUP($BM$3,'3. Procesmaterialen'!$B$7:$AF$21,22,FALSE)</f>
        <v>#N/A</v>
      </c>
      <c r="AM30" s="19" t="e">
        <f>VLOOKUP($BM$3,'3. Procesmaterialen'!$B$7:$AF$21,23,FALSE)</f>
        <v>#N/A</v>
      </c>
      <c r="AN30" s="19" t="e">
        <f>VLOOKUP($BM$3,'3. Procesmaterialen'!$B$7:$AF$21,24,FALSE)</f>
        <v>#N/A</v>
      </c>
      <c r="AO30" s="19" t="e">
        <f>VLOOKUP($BM$3,'3. Procesmaterialen'!$B$7:$AF$21,25,FALSE)</f>
        <v>#N/A</v>
      </c>
      <c r="AP30" s="19" t="e">
        <f>VLOOKUP($BM$3,'3. Procesmaterialen'!$B$7:$AF$21,26,FALSE)</f>
        <v>#N/A</v>
      </c>
      <c r="AQ30" s="19" t="e">
        <f>VLOOKUP($BM$3,'3. Procesmaterialen'!$B$7:$AF$21,27,FALSE)</f>
        <v>#N/A</v>
      </c>
      <c r="AR30" s="19" t="e">
        <f>VLOOKUP($BM$3,'3. Procesmaterialen'!$B$7:$AF$21,28,FALSE)</f>
        <v>#N/A</v>
      </c>
      <c r="AS30" s="19" t="e">
        <f>VLOOKUP($BM$3,'3. Procesmaterialen'!$B$7:$AF$21,29,FALSE)</f>
        <v>#N/A</v>
      </c>
      <c r="AT30" s="19" t="e">
        <f>VLOOKUP($BM$3,'3. Procesmaterialen'!$B$7:$AF$21,30,FALSE)</f>
        <v>#N/A</v>
      </c>
      <c r="AU30" s="19" t="e">
        <f>VLOOKUP($BM$3,'3. Procesmaterialen'!$B$7:$AF$21,31,FALSE)</f>
        <v>#N/A</v>
      </c>
      <c r="AV30" s="19">
        <f t="shared" ref="AV30:BJ30" si="70">IF($C30=AG$5,AG30,0)</f>
        <v>0</v>
      </c>
      <c r="AW30" s="19" t="e">
        <f t="shared" si="70"/>
        <v>#N/A</v>
      </c>
      <c r="AX30" s="19" t="e">
        <f t="shared" si="70"/>
        <v>#N/A</v>
      </c>
      <c r="AY30" s="19" t="e">
        <f t="shared" si="70"/>
        <v>#N/A</v>
      </c>
      <c r="AZ30" s="19" t="e">
        <f t="shared" si="70"/>
        <v>#N/A</v>
      </c>
      <c r="BA30" s="19" t="e">
        <f t="shared" si="70"/>
        <v>#N/A</v>
      </c>
      <c r="BB30" s="19" t="e">
        <f t="shared" si="70"/>
        <v>#N/A</v>
      </c>
      <c r="BC30" s="19" t="e">
        <f t="shared" si="70"/>
        <v>#N/A</v>
      </c>
      <c r="BD30" s="19" t="e">
        <f t="shared" si="70"/>
        <v>#N/A</v>
      </c>
      <c r="BE30" s="19" t="e">
        <f t="shared" si="70"/>
        <v>#N/A</v>
      </c>
      <c r="BF30" s="19" t="e">
        <f t="shared" si="70"/>
        <v>#N/A</v>
      </c>
      <c r="BG30" s="19" t="e">
        <f t="shared" si="70"/>
        <v>#N/A</v>
      </c>
      <c r="BH30" s="19" t="e">
        <f t="shared" si="70"/>
        <v>#N/A</v>
      </c>
      <c r="BI30" s="19" t="e">
        <f t="shared" si="70"/>
        <v>#N/A</v>
      </c>
      <c r="BJ30" s="19" t="e">
        <f t="shared" si="70"/>
        <v>#N/A</v>
      </c>
      <c r="BK30" s="141" t="e">
        <f t="shared" ref="BK30:BK40" si="71">SUM(AV30:BJ30)</f>
        <v>#N/A</v>
      </c>
      <c r="BL30" s="440" t="e">
        <f>X30*AD30*$BK30</f>
        <v>#N/A</v>
      </c>
      <c r="BM30" s="429" t="e">
        <f>Y30*AE30*$BK30</f>
        <v>#N/A</v>
      </c>
      <c r="BN30" s="441" t="e">
        <f>Z30*AF30*$BK30</f>
        <v>#N/A</v>
      </c>
      <c r="BO30" s="440" t="e">
        <f>AA30*AD30*$BK30</f>
        <v>#N/A</v>
      </c>
      <c r="BP30" s="429" t="e">
        <f>AB30*AE30*$BK30</f>
        <v>#N/A</v>
      </c>
      <c r="BQ30" s="442" t="e">
        <f>AC30*AF30*$BK30</f>
        <v>#N/A</v>
      </c>
      <c r="BR30" s="4" t="e">
        <f t="shared" si="7"/>
        <v>#N/A</v>
      </c>
      <c r="BS30" s="4" t="e">
        <f t="shared" si="8"/>
        <v>#N/A</v>
      </c>
      <c r="BT30" s="4" t="e">
        <f t="shared" si="9"/>
        <v>#N/A</v>
      </c>
      <c r="BU30" s="4" t="e">
        <f t="shared" si="10"/>
        <v>#N/A</v>
      </c>
    </row>
    <row r="31" spans="1:73" s="4" customFormat="1" x14ac:dyDescent="0.2">
      <c r="A31" s="81" t="s">
        <v>11</v>
      </c>
      <c r="B31" s="308"/>
      <c r="C31" s="308"/>
      <c r="D31" s="308"/>
      <c r="E31" s="251"/>
      <c r="F31" s="251" t="e">
        <f>VLOOKUP(E31,Aard!$A$2:$C$4,3,FALSE)</f>
        <v>#N/A</v>
      </c>
      <c r="G31" s="251"/>
      <c r="H31" s="309" t="e">
        <f>VLOOKUP(G31,Aard!$A$7:$D$10,3,FALSE)</f>
        <v>#N/A</v>
      </c>
      <c r="I31" s="3"/>
      <c r="J31" s="3" t="e">
        <f>VLOOKUP(I31,Duur!$A$2:$B$7,2,FALSE)</f>
        <v>#N/A</v>
      </c>
      <c r="K31" s="3"/>
      <c r="L31" s="3"/>
      <c r="M31" s="309" t="e">
        <f t="shared" si="62"/>
        <v>#N/A</v>
      </c>
      <c r="N31" s="253"/>
      <c r="O31" s="253" t="e">
        <f>VLOOKUP(N31,Mate!$A$3:$C$7,3,FALSE)</f>
        <v>#N/A</v>
      </c>
      <c r="P31" s="253"/>
      <c r="Q31" s="253" t="e">
        <f>VLOOKUP(P31,Mate!$A$11:$C$13,3,FALSE)</f>
        <v>#N/A</v>
      </c>
      <c r="R31" s="253"/>
      <c r="S31" s="253" t="e">
        <f>VLOOKUP(R31,Mate!$A$16:$C$29,3,FALSE)</f>
        <v>#N/A</v>
      </c>
      <c r="T31" s="253" t="e">
        <f t="shared" si="63"/>
        <v>#N/A</v>
      </c>
      <c r="U31" s="253"/>
      <c r="V31" s="19" t="e">
        <f>VLOOKUP(U31,Mate!$E$3:$G$5,3,FALSE)</f>
        <v>#N/A</v>
      </c>
      <c r="W31" s="141">
        <f>'4. Hygieneprotocol'!$B$38</f>
        <v>9.9999999999999867E-2</v>
      </c>
      <c r="X31" s="153" t="e">
        <f t="shared" si="64"/>
        <v>#N/A</v>
      </c>
      <c r="Y31" s="12" t="e">
        <f t="shared" si="65"/>
        <v>#N/A</v>
      </c>
      <c r="Z31" s="12" t="e">
        <f t="shared" si="66"/>
        <v>#N/A</v>
      </c>
      <c r="AA31" s="153" t="e">
        <f t="shared" si="67"/>
        <v>#N/A</v>
      </c>
      <c r="AB31" s="12" t="e">
        <f t="shared" si="68"/>
        <v>#N/A</v>
      </c>
      <c r="AC31" s="154" t="e">
        <f t="shared" si="69"/>
        <v>#N/A</v>
      </c>
      <c r="AD31" s="147">
        <f>VLOOKUP($BM$3,'2. Biologische agentia'!$B$9:$M$23,10,FALSE)</f>
        <v>1000</v>
      </c>
      <c r="AE31" s="19">
        <f>VLOOKUP($BM$3,'2. Biologische agentia'!$B$9:$M$23,11,FALSE)</f>
        <v>1000</v>
      </c>
      <c r="AF31" s="19">
        <f>VLOOKUP($BM$3,'2. Biologische agentia'!$B$9:$M$23,12,FALSE)</f>
        <v>1000</v>
      </c>
      <c r="AG31" s="19">
        <f>VLOOKUP($BM$3,'3. Procesmaterialen'!$B$7:$AF$21,17,FALSE)</f>
        <v>1</v>
      </c>
      <c r="AH31" s="19" t="e">
        <f>VLOOKUP($BM$3,'3. Procesmaterialen'!$B$7:$AF$21,18,FALSE)</f>
        <v>#N/A</v>
      </c>
      <c r="AI31" s="19" t="e">
        <f>VLOOKUP($BM$3,'3. Procesmaterialen'!$B$7:$AF$21,19,FALSE)</f>
        <v>#N/A</v>
      </c>
      <c r="AJ31" s="19" t="e">
        <f>VLOOKUP($BM$3,'3. Procesmaterialen'!$B$7:$AF$21,20,FALSE)</f>
        <v>#N/A</v>
      </c>
      <c r="AK31" s="19" t="e">
        <f>VLOOKUP($BM$3,'3. Procesmaterialen'!$B$7:$AF$21,21,FALSE)</f>
        <v>#N/A</v>
      </c>
      <c r="AL31" s="19" t="e">
        <f>VLOOKUP($BM$3,'3. Procesmaterialen'!$B$7:$AF$21,22,FALSE)</f>
        <v>#N/A</v>
      </c>
      <c r="AM31" s="19" t="e">
        <f>VLOOKUP($BM$3,'3. Procesmaterialen'!$B$7:$AF$21,23,FALSE)</f>
        <v>#N/A</v>
      </c>
      <c r="AN31" s="19" t="e">
        <f>VLOOKUP($BM$3,'3. Procesmaterialen'!$B$7:$AF$21,24,FALSE)</f>
        <v>#N/A</v>
      </c>
      <c r="AO31" s="19" t="e">
        <f>VLOOKUP($BM$3,'3. Procesmaterialen'!$B$7:$AF$21,25,FALSE)</f>
        <v>#N/A</v>
      </c>
      <c r="AP31" s="19" t="e">
        <f>VLOOKUP($BM$3,'3. Procesmaterialen'!$B$7:$AF$21,26,FALSE)</f>
        <v>#N/A</v>
      </c>
      <c r="AQ31" s="19" t="e">
        <f>VLOOKUP($BM$3,'3. Procesmaterialen'!$B$7:$AF$21,27,FALSE)</f>
        <v>#N/A</v>
      </c>
      <c r="AR31" s="19" t="e">
        <f>VLOOKUP($BM$3,'3. Procesmaterialen'!$B$7:$AF$21,28,FALSE)</f>
        <v>#N/A</v>
      </c>
      <c r="AS31" s="19" t="e">
        <f>VLOOKUP($BM$3,'3. Procesmaterialen'!$B$7:$AF$21,29,FALSE)</f>
        <v>#N/A</v>
      </c>
      <c r="AT31" s="19" t="e">
        <f>VLOOKUP($BM$3,'3. Procesmaterialen'!$B$7:$AF$21,30,FALSE)</f>
        <v>#N/A</v>
      </c>
      <c r="AU31" s="19" t="e">
        <f>VLOOKUP($BM$3,'3. Procesmaterialen'!$B$7:$AF$21,31,FALSE)</f>
        <v>#N/A</v>
      </c>
      <c r="AV31" s="19">
        <f t="shared" ref="AV31:BJ33" si="72">IF($C31=AG$5,AG31,0)</f>
        <v>0</v>
      </c>
      <c r="AW31" s="19" t="e">
        <f t="shared" si="72"/>
        <v>#N/A</v>
      </c>
      <c r="AX31" s="19" t="e">
        <f t="shared" si="72"/>
        <v>#N/A</v>
      </c>
      <c r="AY31" s="19" t="e">
        <f t="shared" si="72"/>
        <v>#N/A</v>
      </c>
      <c r="AZ31" s="19" t="e">
        <f t="shared" si="72"/>
        <v>#N/A</v>
      </c>
      <c r="BA31" s="19" t="e">
        <f t="shared" si="72"/>
        <v>#N/A</v>
      </c>
      <c r="BB31" s="19" t="e">
        <f t="shared" si="72"/>
        <v>#N/A</v>
      </c>
      <c r="BC31" s="19" t="e">
        <f t="shared" si="72"/>
        <v>#N/A</v>
      </c>
      <c r="BD31" s="19" t="e">
        <f t="shared" si="72"/>
        <v>#N/A</v>
      </c>
      <c r="BE31" s="19" t="e">
        <f t="shared" si="72"/>
        <v>#N/A</v>
      </c>
      <c r="BF31" s="19" t="e">
        <f t="shared" si="72"/>
        <v>#N/A</v>
      </c>
      <c r="BG31" s="19" t="e">
        <f t="shared" si="72"/>
        <v>#N/A</v>
      </c>
      <c r="BH31" s="19" t="e">
        <f t="shared" si="72"/>
        <v>#N/A</v>
      </c>
      <c r="BI31" s="19" t="e">
        <f t="shared" si="72"/>
        <v>#N/A</v>
      </c>
      <c r="BJ31" s="19" t="e">
        <f t="shared" si="72"/>
        <v>#N/A</v>
      </c>
      <c r="BK31" s="141" t="e">
        <f t="shared" si="71"/>
        <v>#N/A</v>
      </c>
      <c r="BL31" s="440" t="e">
        <f t="shared" ref="BL31:BN33" si="73">X31*AD31*$BK31</f>
        <v>#N/A</v>
      </c>
      <c r="BM31" s="429" t="e">
        <f t="shared" si="73"/>
        <v>#N/A</v>
      </c>
      <c r="BN31" s="441" t="e">
        <f t="shared" si="73"/>
        <v>#N/A</v>
      </c>
      <c r="BO31" s="440" t="e">
        <f t="shared" ref="BO31:BQ33" si="74">AA31*AD31*$BK31</f>
        <v>#N/A</v>
      </c>
      <c r="BP31" s="429" t="e">
        <f t="shared" si="74"/>
        <v>#N/A</v>
      </c>
      <c r="BQ31" s="442" t="e">
        <f t="shared" si="74"/>
        <v>#N/A</v>
      </c>
      <c r="BR31" s="4" t="e">
        <f t="shared" si="7"/>
        <v>#N/A</v>
      </c>
      <c r="BS31" s="4" t="e">
        <f t="shared" si="8"/>
        <v>#N/A</v>
      </c>
      <c r="BT31" s="4" t="e">
        <f t="shared" si="9"/>
        <v>#N/A</v>
      </c>
      <c r="BU31" s="4" t="e">
        <f t="shared" si="10"/>
        <v>#N/A</v>
      </c>
    </row>
    <row r="32" spans="1:73" s="1" customFormat="1" x14ac:dyDescent="0.2">
      <c r="A32" s="81" t="s">
        <v>27</v>
      </c>
      <c r="B32" s="308"/>
      <c r="C32" s="308"/>
      <c r="D32" s="308"/>
      <c r="E32" s="251"/>
      <c r="F32" s="251" t="e">
        <f>VLOOKUP(E32,Aard!$A$2:$C$4,3,FALSE)</f>
        <v>#N/A</v>
      </c>
      <c r="G32" s="251"/>
      <c r="H32" s="309" t="e">
        <f>VLOOKUP(G32,Aard!$A$7:$D$10,3,FALSE)</f>
        <v>#N/A</v>
      </c>
      <c r="I32" s="3"/>
      <c r="J32" s="3" t="e">
        <f>VLOOKUP(I32,Duur!$A$2:$B$7,2,FALSE)</f>
        <v>#N/A</v>
      </c>
      <c r="K32" s="3"/>
      <c r="L32" s="3"/>
      <c r="M32" s="309" t="e">
        <f t="shared" si="62"/>
        <v>#N/A</v>
      </c>
      <c r="N32" s="253"/>
      <c r="O32" s="253" t="e">
        <f>VLOOKUP(N32,Mate!$A$3:$C$7,3,FALSE)</f>
        <v>#N/A</v>
      </c>
      <c r="P32" s="253"/>
      <c r="Q32" s="253" t="e">
        <f>VLOOKUP(P32,Mate!$A$11:$C$13,3,FALSE)</f>
        <v>#N/A</v>
      </c>
      <c r="R32" s="253"/>
      <c r="S32" s="253" t="e">
        <f>VLOOKUP(R32,Mate!$A$16:$C$29,3,FALSE)</f>
        <v>#N/A</v>
      </c>
      <c r="T32" s="253" t="e">
        <f t="shared" si="63"/>
        <v>#N/A</v>
      </c>
      <c r="U32" s="253"/>
      <c r="V32" s="19" t="e">
        <f>VLOOKUP(U32,Mate!$E$3:$G$5,3,FALSE)</f>
        <v>#N/A</v>
      </c>
      <c r="W32" s="141">
        <f>'4. Hygieneprotocol'!$B$38</f>
        <v>9.9999999999999867E-2</v>
      </c>
      <c r="X32" s="153" t="e">
        <f t="shared" si="64"/>
        <v>#N/A</v>
      </c>
      <c r="Y32" s="12" t="e">
        <f t="shared" si="65"/>
        <v>#N/A</v>
      </c>
      <c r="Z32" s="12" t="e">
        <f t="shared" si="66"/>
        <v>#N/A</v>
      </c>
      <c r="AA32" s="153" t="e">
        <f t="shared" si="67"/>
        <v>#N/A</v>
      </c>
      <c r="AB32" s="12" t="e">
        <f t="shared" si="68"/>
        <v>#N/A</v>
      </c>
      <c r="AC32" s="154" t="e">
        <f t="shared" si="69"/>
        <v>#N/A</v>
      </c>
      <c r="AD32" s="147">
        <f>VLOOKUP($BM$3,'2. Biologische agentia'!$B$9:$M$23,10,FALSE)</f>
        <v>1000</v>
      </c>
      <c r="AE32" s="19">
        <f>VLOOKUP($BM$3,'2. Biologische agentia'!$B$9:$M$23,11,FALSE)</f>
        <v>1000</v>
      </c>
      <c r="AF32" s="19">
        <f>VLOOKUP($BM$3,'2. Biologische agentia'!$B$9:$M$23,12,FALSE)</f>
        <v>1000</v>
      </c>
      <c r="AG32" s="19">
        <f>VLOOKUP($BM$3,'3. Procesmaterialen'!$B$7:$AF$21,17,FALSE)</f>
        <v>1</v>
      </c>
      <c r="AH32" s="19" t="e">
        <f>VLOOKUP($BM$3,'3. Procesmaterialen'!$B$7:$AF$21,18,FALSE)</f>
        <v>#N/A</v>
      </c>
      <c r="AI32" s="19" t="e">
        <f>VLOOKUP($BM$3,'3. Procesmaterialen'!$B$7:$AF$21,19,FALSE)</f>
        <v>#N/A</v>
      </c>
      <c r="AJ32" s="19" t="e">
        <f>VLOOKUP($BM$3,'3. Procesmaterialen'!$B$7:$AF$21,20,FALSE)</f>
        <v>#N/A</v>
      </c>
      <c r="AK32" s="19" t="e">
        <f>VLOOKUP($BM$3,'3. Procesmaterialen'!$B$7:$AF$21,21,FALSE)</f>
        <v>#N/A</v>
      </c>
      <c r="AL32" s="19" t="e">
        <f>VLOOKUP($BM$3,'3. Procesmaterialen'!$B$7:$AF$21,22,FALSE)</f>
        <v>#N/A</v>
      </c>
      <c r="AM32" s="19" t="e">
        <f>VLOOKUP($BM$3,'3. Procesmaterialen'!$B$7:$AF$21,23,FALSE)</f>
        <v>#N/A</v>
      </c>
      <c r="AN32" s="19" t="e">
        <f>VLOOKUP($BM$3,'3. Procesmaterialen'!$B$7:$AF$21,24,FALSE)</f>
        <v>#N/A</v>
      </c>
      <c r="AO32" s="19" t="e">
        <f>VLOOKUP($BM$3,'3. Procesmaterialen'!$B$7:$AF$21,25,FALSE)</f>
        <v>#N/A</v>
      </c>
      <c r="AP32" s="19" t="e">
        <f>VLOOKUP($BM$3,'3. Procesmaterialen'!$B$7:$AF$21,26,FALSE)</f>
        <v>#N/A</v>
      </c>
      <c r="AQ32" s="19" t="e">
        <f>VLOOKUP($BM$3,'3. Procesmaterialen'!$B$7:$AF$21,27,FALSE)</f>
        <v>#N/A</v>
      </c>
      <c r="AR32" s="19" t="e">
        <f>VLOOKUP($BM$3,'3. Procesmaterialen'!$B$7:$AF$21,28,FALSE)</f>
        <v>#N/A</v>
      </c>
      <c r="AS32" s="19" t="e">
        <f>VLOOKUP($BM$3,'3. Procesmaterialen'!$B$7:$AF$21,29,FALSE)</f>
        <v>#N/A</v>
      </c>
      <c r="AT32" s="19" t="e">
        <f>VLOOKUP($BM$3,'3. Procesmaterialen'!$B$7:$AF$21,30,FALSE)</f>
        <v>#N/A</v>
      </c>
      <c r="AU32" s="19" t="e">
        <f>VLOOKUP($BM$3,'3. Procesmaterialen'!$B$7:$AF$21,31,FALSE)</f>
        <v>#N/A</v>
      </c>
      <c r="AV32" s="19">
        <f t="shared" si="72"/>
        <v>0</v>
      </c>
      <c r="AW32" s="19" t="e">
        <f t="shared" si="72"/>
        <v>#N/A</v>
      </c>
      <c r="AX32" s="19" t="e">
        <f t="shared" si="72"/>
        <v>#N/A</v>
      </c>
      <c r="AY32" s="19" t="e">
        <f t="shared" si="72"/>
        <v>#N/A</v>
      </c>
      <c r="AZ32" s="19" t="e">
        <f t="shared" si="72"/>
        <v>#N/A</v>
      </c>
      <c r="BA32" s="19" t="e">
        <f t="shared" si="72"/>
        <v>#N/A</v>
      </c>
      <c r="BB32" s="19" t="e">
        <f t="shared" si="72"/>
        <v>#N/A</v>
      </c>
      <c r="BC32" s="19" t="e">
        <f t="shared" si="72"/>
        <v>#N/A</v>
      </c>
      <c r="BD32" s="19" t="e">
        <f t="shared" si="72"/>
        <v>#N/A</v>
      </c>
      <c r="BE32" s="19" t="e">
        <f t="shared" si="72"/>
        <v>#N/A</v>
      </c>
      <c r="BF32" s="19" t="e">
        <f t="shared" si="72"/>
        <v>#N/A</v>
      </c>
      <c r="BG32" s="19" t="e">
        <f t="shared" si="72"/>
        <v>#N/A</v>
      </c>
      <c r="BH32" s="19" t="e">
        <f t="shared" si="72"/>
        <v>#N/A</v>
      </c>
      <c r="BI32" s="19" t="e">
        <f t="shared" si="72"/>
        <v>#N/A</v>
      </c>
      <c r="BJ32" s="19" t="e">
        <f t="shared" si="72"/>
        <v>#N/A</v>
      </c>
      <c r="BK32" s="141" t="e">
        <f t="shared" si="71"/>
        <v>#N/A</v>
      </c>
      <c r="BL32" s="440" t="e">
        <f t="shared" si="73"/>
        <v>#N/A</v>
      </c>
      <c r="BM32" s="429" t="e">
        <f t="shared" si="73"/>
        <v>#N/A</v>
      </c>
      <c r="BN32" s="441" t="e">
        <f t="shared" si="73"/>
        <v>#N/A</v>
      </c>
      <c r="BO32" s="440" t="e">
        <f t="shared" si="74"/>
        <v>#N/A</v>
      </c>
      <c r="BP32" s="429" t="e">
        <f t="shared" si="74"/>
        <v>#N/A</v>
      </c>
      <c r="BQ32" s="442" t="e">
        <f t="shared" si="74"/>
        <v>#N/A</v>
      </c>
      <c r="BR32" s="4" t="e">
        <f t="shared" si="7"/>
        <v>#N/A</v>
      </c>
      <c r="BS32" s="4" t="e">
        <f t="shared" si="8"/>
        <v>#N/A</v>
      </c>
      <c r="BT32" s="4" t="e">
        <f t="shared" si="9"/>
        <v>#N/A</v>
      </c>
      <c r="BU32" s="4" t="e">
        <f t="shared" si="10"/>
        <v>#N/A</v>
      </c>
    </row>
    <row r="33" spans="1:73" s="4" customFormat="1" x14ac:dyDescent="0.2">
      <c r="A33" s="81" t="s">
        <v>37</v>
      </c>
      <c r="B33" s="308"/>
      <c r="C33" s="308"/>
      <c r="D33" s="308"/>
      <c r="E33" s="251"/>
      <c r="F33" s="251" t="e">
        <f>VLOOKUP(E33,Aard!$A$2:$C$4,3,FALSE)</f>
        <v>#N/A</v>
      </c>
      <c r="G33" s="251"/>
      <c r="H33" s="309" t="e">
        <f>VLOOKUP(G33,Aard!$A$7:$D$10,3,FALSE)</f>
        <v>#N/A</v>
      </c>
      <c r="I33" s="3"/>
      <c r="J33" s="3" t="e">
        <f>VLOOKUP(I33,Duur!$A$2:$B$7,2,FALSE)</f>
        <v>#N/A</v>
      </c>
      <c r="K33" s="3"/>
      <c r="L33" s="3"/>
      <c r="M33" s="309" t="e">
        <f t="shared" si="62"/>
        <v>#N/A</v>
      </c>
      <c r="N33" s="253"/>
      <c r="O33" s="253" t="e">
        <f>VLOOKUP(N33,Mate!$A$3:$C$7,3,FALSE)</f>
        <v>#N/A</v>
      </c>
      <c r="P33" s="253"/>
      <c r="Q33" s="253" t="e">
        <f>VLOOKUP(P33,Mate!$A$11:$C$13,3,FALSE)</f>
        <v>#N/A</v>
      </c>
      <c r="R33" s="253"/>
      <c r="S33" s="253" t="e">
        <f>VLOOKUP(R33,Mate!$A$16:$C$29,3,FALSE)</f>
        <v>#N/A</v>
      </c>
      <c r="T33" s="253" t="e">
        <f t="shared" si="63"/>
        <v>#N/A</v>
      </c>
      <c r="U33" s="253"/>
      <c r="V33" s="19" t="e">
        <f>VLOOKUP(U33,Mate!$E$3:$G$5,3,FALSE)</f>
        <v>#N/A</v>
      </c>
      <c r="W33" s="141">
        <f>'4. Hygieneprotocol'!$B$38</f>
        <v>9.9999999999999867E-2</v>
      </c>
      <c r="X33" s="153" t="e">
        <f t="shared" si="64"/>
        <v>#N/A</v>
      </c>
      <c r="Y33" s="12" t="e">
        <f t="shared" si="65"/>
        <v>#N/A</v>
      </c>
      <c r="Z33" s="12" t="e">
        <f t="shared" si="66"/>
        <v>#N/A</v>
      </c>
      <c r="AA33" s="153" t="e">
        <f t="shared" si="67"/>
        <v>#N/A</v>
      </c>
      <c r="AB33" s="12" t="e">
        <f t="shared" si="68"/>
        <v>#N/A</v>
      </c>
      <c r="AC33" s="154" t="e">
        <f t="shared" si="69"/>
        <v>#N/A</v>
      </c>
      <c r="AD33" s="147">
        <f>VLOOKUP($BM$3,'2. Biologische agentia'!$B$9:$M$23,10,FALSE)</f>
        <v>1000</v>
      </c>
      <c r="AE33" s="19">
        <f>VLOOKUP($BM$3,'2. Biologische agentia'!$B$9:$M$23,11,FALSE)</f>
        <v>1000</v>
      </c>
      <c r="AF33" s="19">
        <f>VLOOKUP($BM$3,'2. Biologische agentia'!$B$9:$M$23,12,FALSE)</f>
        <v>1000</v>
      </c>
      <c r="AG33" s="19">
        <f>VLOOKUP($BM$3,'3. Procesmaterialen'!$B$7:$AF$21,17,FALSE)</f>
        <v>1</v>
      </c>
      <c r="AH33" s="19" t="e">
        <f>VLOOKUP($BM$3,'3. Procesmaterialen'!$B$7:$AF$21,18,FALSE)</f>
        <v>#N/A</v>
      </c>
      <c r="AI33" s="19" t="e">
        <f>VLOOKUP($BM$3,'3. Procesmaterialen'!$B$7:$AF$21,19,FALSE)</f>
        <v>#N/A</v>
      </c>
      <c r="AJ33" s="19" t="e">
        <f>VLOOKUP($BM$3,'3. Procesmaterialen'!$B$7:$AF$21,20,FALSE)</f>
        <v>#N/A</v>
      </c>
      <c r="AK33" s="19" t="e">
        <f>VLOOKUP($BM$3,'3. Procesmaterialen'!$B$7:$AF$21,21,FALSE)</f>
        <v>#N/A</v>
      </c>
      <c r="AL33" s="19" t="e">
        <f>VLOOKUP($BM$3,'3. Procesmaterialen'!$B$7:$AF$21,22,FALSE)</f>
        <v>#N/A</v>
      </c>
      <c r="AM33" s="19" t="e">
        <f>VLOOKUP($BM$3,'3. Procesmaterialen'!$B$7:$AF$21,23,FALSE)</f>
        <v>#N/A</v>
      </c>
      <c r="AN33" s="19" t="e">
        <f>VLOOKUP($BM$3,'3. Procesmaterialen'!$B$7:$AF$21,24,FALSE)</f>
        <v>#N/A</v>
      </c>
      <c r="AO33" s="19" t="e">
        <f>VLOOKUP($BM$3,'3. Procesmaterialen'!$B$7:$AF$21,25,FALSE)</f>
        <v>#N/A</v>
      </c>
      <c r="AP33" s="19" t="e">
        <f>VLOOKUP($BM$3,'3. Procesmaterialen'!$B$7:$AF$21,26,FALSE)</f>
        <v>#N/A</v>
      </c>
      <c r="AQ33" s="19" t="e">
        <f>VLOOKUP($BM$3,'3. Procesmaterialen'!$B$7:$AF$21,27,FALSE)</f>
        <v>#N/A</v>
      </c>
      <c r="AR33" s="19" t="e">
        <f>VLOOKUP($BM$3,'3. Procesmaterialen'!$B$7:$AF$21,28,FALSE)</f>
        <v>#N/A</v>
      </c>
      <c r="AS33" s="19" t="e">
        <f>VLOOKUP($BM$3,'3. Procesmaterialen'!$B$7:$AF$21,29,FALSE)</f>
        <v>#N/A</v>
      </c>
      <c r="AT33" s="19" t="e">
        <f>VLOOKUP($BM$3,'3. Procesmaterialen'!$B$7:$AF$21,30,FALSE)</f>
        <v>#N/A</v>
      </c>
      <c r="AU33" s="19" t="e">
        <f>VLOOKUP($BM$3,'3. Procesmaterialen'!$B$7:$AF$21,31,FALSE)</f>
        <v>#N/A</v>
      </c>
      <c r="AV33" s="19">
        <f t="shared" si="72"/>
        <v>0</v>
      </c>
      <c r="AW33" s="19" t="e">
        <f t="shared" si="72"/>
        <v>#N/A</v>
      </c>
      <c r="AX33" s="19" t="e">
        <f t="shared" si="72"/>
        <v>#N/A</v>
      </c>
      <c r="AY33" s="19" t="e">
        <f t="shared" si="72"/>
        <v>#N/A</v>
      </c>
      <c r="AZ33" s="19" t="e">
        <f t="shared" si="72"/>
        <v>#N/A</v>
      </c>
      <c r="BA33" s="19" t="e">
        <f t="shared" si="72"/>
        <v>#N/A</v>
      </c>
      <c r="BB33" s="19" t="e">
        <f t="shared" si="72"/>
        <v>#N/A</v>
      </c>
      <c r="BC33" s="19" t="e">
        <f t="shared" si="72"/>
        <v>#N/A</v>
      </c>
      <c r="BD33" s="19" t="e">
        <f t="shared" si="72"/>
        <v>#N/A</v>
      </c>
      <c r="BE33" s="19" t="e">
        <f t="shared" si="72"/>
        <v>#N/A</v>
      </c>
      <c r="BF33" s="19" t="e">
        <f t="shared" si="72"/>
        <v>#N/A</v>
      </c>
      <c r="BG33" s="19" t="e">
        <f t="shared" si="72"/>
        <v>#N/A</v>
      </c>
      <c r="BH33" s="19" t="e">
        <f t="shared" si="72"/>
        <v>#N/A</v>
      </c>
      <c r="BI33" s="19" t="e">
        <f t="shared" si="72"/>
        <v>#N/A</v>
      </c>
      <c r="BJ33" s="19" t="e">
        <f t="shared" si="72"/>
        <v>#N/A</v>
      </c>
      <c r="BK33" s="141" t="e">
        <f t="shared" si="71"/>
        <v>#N/A</v>
      </c>
      <c r="BL33" s="440" t="e">
        <f t="shared" si="73"/>
        <v>#N/A</v>
      </c>
      <c r="BM33" s="429" t="e">
        <f t="shared" si="73"/>
        <v>#N/A</v>
      </c>
      <c r="BN33" s="441" t="e">
        <f t="shared" si="73"/>
        <v>#N/A</v>
      </c>
      <c r="BO33" s="440" t="e">
        <f t="shared" si="74"/>
        <v>#N/A</v>
      </c>
      <c r="BP33" s="429" t="e">
        <f t="shared" si="74"/>
        <v>#N/A</v>
      </c>
      <c r="BQ33" s="442" t="e">
        <f t="shared" si="74"/>
        <v>#N/A</v>
      </c>
      <c r="BR33" s="4" t="e">
        <f t="shared" si="7"/>
        <v>#N/A</v>
      </c>
      <c r="BS33" s="4" t="e">
        <f t="shared" si="8"/>
        <v>#N/A</v>
      </c>
      <c r="BT33" s="4" t="e">
        <f t="shared" si="9"/>
        <v>#N/A</v>
      </c>
      <c r="BU33" s="4" t="e">
        <f t="shared" si="10"/>
        <v>#N/A</v>
      </c>
    </row>
    <row r="34" spans="1:73" s="1" customFormat="1" x14ac:dyDescent="0.2">
      <c r="A34" s="81" t="s">
        <v>38</v>
      </c>
      <c r="B34" s="308"/>
      <c r="C34" s="308"/>
      <c r="D34" s="308"/>
      <c r="E34" s="251"/>
      <c r="F34" s="251" t="e">
        <f>VLOOKUP(E34,Aard!$A$2:$C$4,3,FALSE)</f>
        <v>#N/A</v>
      </c>
      <c r="G34" s="251"/>
      <c r="H34" s="309" t="e">
        <f>VLOOKUP(G34,Aard!$A$7:$D$10,3,FALSE)</f>
        <v>#N/A</v>
      </c>
      <c r="I34" s="3"/>
      <c r="J34" s="3" t="e">
        <f>VLOOKUP(I34,Duur!$A$2:$B$7,2,FALSE)</f>
        <v>#N/A</v>
      </c>
      <c r="K34" s="3"/>
      <c r="L34" s="3"/>
      <c r="M34" s="309" t="e">
        <f t="shared" si="62"/>
        <v>#N/A</v>
      </c>
      <c r="N34" s="253"/>
      <c r="O34" s="253" t="e">
        <f>VLOOKUP(N34,Mate!$A$3:$C$7,3,FALSE)</f>
        <v>#N/A</v>
      </c>
      <c r="P34" s="253"/>
      <c r="Q34" s="253" t="e">
        <f>VLOOKUP(P34,Mate!$A$11:$C$13,3,FALSE)</f>
        <v>#N/A</v>
      </c>
      <c r="R34" s="253"/>
      <c r="S34" s="253" t="e">
        <f>VLOOKUP(R34,Mate!$A$16:$C$29,3,FALSE)</f>
        <v>#N/A</v>
      </c>
      <c r="T34" s="253" t="e">
        <f t="shared" si="63"/>
        <v>#N/A</v>
      </c>
      <c r="U34" s="253"/>
      <c r="V34" s="19" t="e">
        <f>VLOOKUP(U34,Mate!$E$3:$G$5,3,FALSE)</f>
        <v>#N/A</v>
      </c>
      <c r="W34" s="141">
        <f>'4. Hygieneprotocol'!$B$38</f>
        <v>9.9999999999999867E-2</v>
      </c>
      <c r="X34" s="153" t="e">
        <f t="shared" si="64"/>
        <v>#N/A</v>
      </c>
      <c r="Y34" s="12" t="e">
        <f t="shared" si="65"/>
        <v>#N/A</v>
      </c>
      <c r="Z34" s="12" t="e">
        <f t="shared" si="66"/>
        <v>#N/A</v>
      </c>
      <c r="AA34" s="153" t="e">
        <f t="shared" si="67"/>
        <v>#N/A</v>
      </c>
      <c r="AB34" s="12" t="e">
        <f t="shared" si="68"/>
        <v>#N/A</v>
      </c>
      <c r="AC34" s="154" t="e">
        <f t="shared" si="69"/>
        <v>#N/A</v>
      </c>
      <c r="AD34" s="147">
        <f>VLOOKUP($BM$3,'2. Biologische agentia'!$B$9:$M$23,10,FALSE)</f>
        <v>1000</v>
      </c>
      <c r="AE34" s="19">
        <f>VLOOKUP($BM$3,'2. Biologische agentia'!$B$9:$M$23,11,FALSE)</f>
        <v>1000</v>
      </c>
      <c r="AF34" s="19">
        <f>VLOOKUP($BM$3,'2. Biologische agentia'!$B$9:$M$23,12,FALSE)</f>
        <v>1000</v>
      </c>
      <c r="AG34" s="19">
        <f>VLOOKUP($BM$3,'3. Procesmaterialen'!$B$7:$AF$21,17,FALSE)</f>
        <v>1</v>
      </c>
      <c r="AH34" s="19" t="e">
        <f>VLOOKUP($BM$3,'3. Procesmaterialen'!$B$7:$AF$21,18,FALSE)</f>
        <v>#N/A</v>
      </c>
      <c r="AI34" s="19" t="e">
        <f>VLOOKUP($BM$3,'3. Procesmaterialen'!$B$7:$AF$21,19,FALSE)</f>
        <v>#N/A</v>
      </c>
      <c r="AJ34" s="19" t="e">
        <f>VLOOKUP($BM$3,'3. Procesmaterialen'!$B$7:$AF$21,20,FALSE)</f>
        <v>#N/A</v>
      </c>
      <c r="AK34" s="19" t="e">
        <f>VLOOKUP($BM$3,'3. Procesmaterialen'!$B$7:$AF$21,21,FALSE)</f>
        <v>#N/A</v>
      </c>
      <c r="AL34" s="19" t="e">
        <f>VLOOKUP($BM$3,'3. Procesmaterialen'!$B$7:$AF$21,22,FALSE)</f>
        <v>#N/A</v>
      </c>
      <c r="AM34" s="19" t="e">
        <f>VLOOKUP($BM$3,'3. Procesmaterialen'!$B$7:$AF$21,23,FALSE)</f>
        <v>#N/A</v>
      </c>
      <c r="AN34" s="19" t="e">
        <f>VLOOKUP($BM$3,'3. Procesmaterialen'!$B$7:$AF$21,24,FALSE)</f>
        <v>#N/A</v>
      </c>
      <c r="AO34" s="19" t="e">
        <f>VLOOKUP($BM$3,'3. Procesmaterialen'!$B$7:$AF$21,25,FALSE)</f>
        <v>#N/A</v>
      </c>
      <c r="AP34" s="19" t="e">
        <f>VLOOKUP($BM$3,'3. Procesmaterialen'!$B$7:$AF$21,26,FALSE)</f>
        <v>#N/A</v>
      </c>
      <c r="AQ34" s="19" t="e">
        <f>VLOOKUP($BM$3,'3. Procesmaterialen'!$B$7:$AF$21,27,FALSE)</f>
        <v>#N/A</v>
      </c>
      <c r="AR34" s="19" t="e">
        <f>VLOOKUP($BM$3,'3. Procesmaterialen'!$B$7:$AF$21,28,FALSE)</f>
        <v>#N/A</v>
      </c>
      <c r="AS34" s="19" t="e">
        <f>VLOOKUP($BM$3,'3. Procesmaterialen'!$B$7:$AF$21,29,FALSE)</f>
        <v>#N/A</v>
      </c>
      <c r="AT34" s="19" t="e">
        <f>VLOOKUP($BM$3,'3. Procesmaterialen'!$B$7:$AF$21,30,FALSE)</f>
        <v>#N/A</v>
      </c>
      <c r="AU34" s="19" t="e">
        <f>VLOOKUP($BM$3,'3. Procesmaterialen'!$B$7:$AF$21,31,FALSE)</f>
        <v>#N/A</v>
      </c>
      <c r="AV34" s="19">
        <f t="shared" ref="AV34:BJ34" si="75">IF($C34=AG$5,AG34,0)</f>
        <v>0</v>
      </c>
      <c r="AW34" s="19" t="e">
        <f t="shared" si="75"/>
        <v>#N/A</v>
      </c>
      <c r="AX34" s="19" t="e">
        <f t="shared" si="75"/>
        <v>#N/A</v>
      </c>
      <c r="AY34" s="19" t="e">
        <f t="shared" si="75"/>
        <v>#N/A</v>
      </c>
      <c r="AZ34" s="19" t="e">
        <f t="shared" si="75"/>
        <v>#N/A</v>
      </c>
      <c r="BA34" s="19" t="e">
        <f t="shared" si="75"/>
        <v>#N/A</v>
      </c>
      <c r="BB34" s="19" t="e">
        <f t="shared" si="75"/>
        <v>#N/A</v>
      </c>
      <c r="BC34" s="19" t="e">
        <f t="shared" si="75"/>
        <v>#N/A</v>
      </c>
      <c r="BD34" s="19" t="e">
        <f t="shared" si="75"/>
        <v>#N/A</v>
      </c>
      <c r="BE34" s="19" t="e">
        <f t="shared" si="75"/>
        <v>#N/A</v>
      </c>
      <c r="BF34" s="19" t="e">
        <f t="shared" si="75"/>
        <v>#N/A</v>
      </c>
      <c r="BG34" s="19" t="e">
        <f t="shared" si="75"/>
        <v>#N/A</v>
      </c>
      <c r="BH34" s="19" t="e">
        <f t="shared" si="75"/>
        <v>#N/A</v>
      </c>
      <c r="BI34" s="19" t="e">
        <f t="shared" si="75"/>
        <v>#N/A</v>
      </c>
      <c r="BJ34" s="19" t="e">
        <f t="shared" si="75"/>
        <v>#N/A</v>
      </c>
      <c r="BK34" s="141" t="e">
        <f t="shared" si="71"/>
        <v>#N/A</v>
      </c>
      <c r="BL34" s="440" t="e">
        <f t="shared" ref="BL34:BN38" si="76">X34*AD34*$BK34</f>
        <v>#N/A</v>
      </c>
      <c r="BM34" s="429" t="e">
        <f t="shared" si="76"/>
        <v>#N/A</v>
      </c>
      <c r="BN34" s="441" t="e">
        <f t="shared" si="76"/>
        <v>#N/A</v>
      </c>
      <c r="BO34" s="440" t="e">
        <f t="shared" ref="BO34:BQ38" si="77">AA34*AD34*$BK34</f>
        <v>#N/A</v>
      </c>
      <c r="BP34" s="429" t="e">
        <f t="shared" si="77"/>
        <v>#N/A</v>
      </c>
      <c r="BQ34" s="442" t="e">
        <f t="shared" si="77"/>
        <v>#N/A</v>
      </c>
      <c r="BR34" s="4" t="e">
        <f t="shared" si="7"/>
        <v>#N/A</v>
      </c>
      <c r="BS34" s="4" t="e">
        <f t="shared" si="8"/>
        <v>#N/A</v>
      </c>
      <c r="BT34" s="4" t="e">
        <f t="shared" si="9"/>
        <v>#N/A</v>
      </c>
      <c r="BU34" s="4" t="e">
        <f t="shared" si="10"/>
        <v>#N/A</v>
      </c>
    </row>
    <row r="35" spans="1:73" s="1" customFormat="1" x14ac:dyDescent="0.2">
      <c r="A35" s="81" t="s">
        <v>39</v>
      </c>
      <c r="B35" s="308"/>
      <c r="C35" s="308"/>
      <c r="D35" s="308"/>
      <c r="E35" s="251"/>
      <c r="F35" s="251" t="e">
        <f>VLOOKUP(E35,Aard!$A$2:$C$4,3,FALSE)</f>
        <v>#N/A</v>
      </c>
      <c r="G35" s="251"/>
      <c r="H35" s="309" t="e">
        <f>VLOOKUP(G35,Aard!$A$7:$D$10,3,FALSE)</f>
        <v>#N/A</v>
      </c>
      <c r="I35" s="3"/>
      <c r="J35" s="3" t="e">
        <f>VLOOKUP(I35,Duur!$A$2:$B$7,2,FALSE)</f>
        <v>#N/A</v>
      </c>
      <c r="K35" s="3"/>
      <c r="L35" s="3"/>
      <c r="M35" s="309" t="e">
        <f t="shared" si="62"/>
        <v>#N/A</v>
      </c>
      <c r="N35" s="253"/>
      <c r="O35" s="253" t="e">
        <f>VLOOKUP(N35,Mate!$A$3:$C$7,3,FALSE)</f>
        <v>#N/A</v>
      </c>
      <c r="P35" s="253"/>
      <c r="Q35" s="253" t="e">
        <f>VLOOKUP(P35,Mate!$A$11:$C$13,3,FALSE)</f>
        <v>#N/A</v>
      </c>
      <c r="R35" s="253"/>
      <c r="S35" s="253" t="e">
        <f>VLOOKUP(R35,Mate!$A$16:$C$29,3,FALSE)</f>
        <v>#N/A</v>
      </c>
      <c r="T35" s="253" t="e">
        <f t="shared" si="63"/>
        <v>#N/A</v>
      </c>
      <c r="U35" s="253"/>
      <c r="V35" s="19" t="e">
        <f>VLOOKUP(U35,Mate!$E$3:$G$5,3,FALSE)</f>
        <v>#N/A</v>
      </c>
      <c r="W35" s="141">
        <f>'4. Hygieneprotocol'!$B$38</f>
        <v>9.9999999999999867E-2</v>
      </c>
      <c r="X35" s="153" t="e">
        <f t="shared" si="64"/>
        <v>#N/A</v>
      </c>
      <c r="Y35" s="12" t="e">
        <f t="shared" si="65"/>
        <v>#N/A</v>
      </c>
      <c r="Z35" s="12" t="e">
        <f t="shared" si="66"/>
        <v>#N/A</v>
      </c>
      <c r="AA35" s="153" t="e">
        <f t="shared" si="67"/>
        <v>#N/A</v>
      </c>
      <c r="AB35" s="12" t="e">
        <f t="shared" si="68"/>
        <v>#N/A</v>
      </c>
      <c r="AC35" s="154" t="e">
        <f t="shared" si="69"/>
        <v>#N/A</v>
      </c>
      <c r="AD35" s="147">
        <f>VLOOKUP($BM$3,'2. Biologische agentia'!$B$9:$M$23,10,FALSE)</f>
        <v>1000</v>
      </c>
      <c r="AE35" s="19">
        <f>VLOOKUP($BM$3,'2. Biologische agentia'!$B$9:$M$23,11,FALSE)</f>
        <v>1000</v>
      </c>
      <c r="AF35" s="19">
        <f>VLOOKUP($BM$3,'2. Biologische agentia'!$B$9:$M$23,12,FALSE)</f>
        <v>1000</v>
      </c>
      <c r="AG35" s="19">
        <f>VLOOKUP($BM$3,'3. Procesmaterialen'!$B$7:$AF$21,17,FALSE)</f>
        <v>1</v>
      </c>
      <c r="AH35" s="19" t="e">
        <f>VLOOKUP($BM$3,'3. Procesmaterialen'!$B$7:$AF$21,18,FALSE)</f>
        <v>#N/A</v>
      </c>
      <c r="AI35" s="19" t="e">
        <f>VLOOKUP($BM$3,'3. Procesmaterialen'!$B$7:$AF$21,19,FALSE)</f>
        <v>#N/A</v>
      </c>
      <c r="AJ35" s="19" t="e">
        <f>VLOOKUP($BM$3,'3. Procesmaterialen'!$B$7:$AF$21,20,FALSE)</f>
        <v>#N/A</v>
      </c>
      <c r="AK35" s="19" t="e">
        <f>VLOOKUP($BM$3,'3. Procesmaterialen'!$B$7:$AF$21,21,FALSE)</f>
        <v>#N/A</v>
      </c>
      <c r="AL35" s="19" t="e">
        <f>VLOOKUP($BM$3,'3. Procesmaterialen'!$B$7:$AF$21,22,FALSE)</f>
        <v>#N/A</v>
      </c>
      <c r="AM35" s="19" t="e">
        <f>VLOOKUP($BM$3,'3. Procesmaterialen'!$B$7:$AF$21,23,FALSE)</f>
        <v>#N/A</v>
      </c>
      <c r="AN35" s="19" t="e">
        <f>VLOOKUP($BM$3,'3. Procesmaterialen'!$B$7:$AF$21,24,FALSE)</f>
        <v>#N/A</v>
      </c>
      <c r="AO35" s="19" t="e">
        <f>VLOOKUP($BM$3,'3. Procesmaterialen'!$B$7:$AF$21,25,FALSE)</f>
        <v>#N/A</v>
      </c>
      <c r="AP35" s="19" t="e">
        <f>VLOOKUP($BM$3,'3. Procesmaterialen'!$B$7:$AF$21,26,FALSE)</f>
        <v>#N/A</v>
      </c>
      <c r="AQ35" s="19" t="e">
        <f>VLOOKUP($BM$3,'3. Procesmaterialen'!$B$7:$AF$21,27,FALSE)</f>
        <v>#N/A</v>
      </c>
      <c r="AR35" s="19" t="e">
        <f>VLOOKUP($BM$3,'3. Procesmaterialen'!$B$7:$AF$21,28,FALSE)</f>
        <v>#N/A</v>
      </c>
      <c r="AS35" s="19" t="e">
        <f>VLOOKUP($BM$3,'3. Procesmaterialen'!$B$7:$AF$21,29,FALSE)</f>
        <v>#N/A</v>
      </c>
      <c r="AT35" s="19" t="e">
        <f>VLOOKUP($BM$3,'3. Procesmaterialen'!$B$7:$AF$21,30,FALSE)</f>
        <v>#N/A</v>
      </c>
      <c r="AU35" s="19" t="e">
        <f>VLOOKUP($BM$3,'3. Procesmaterialen'!$B$7:$AF$21,31,FALSE)</f>
        <v>#N/A</v>
      </c>
      <c r="AV35" s="19">
        <f t="shared" ref="AV35:BJ35" si="78">IF($C35=AG$5,AG35,0)</f>
        <v>0</v>
      </c>
      <c r="AW35" s="19" t="e">
        <f t="shared" si="78"/>
        <v>#N/A</v>
      </c>
      <c r="AX35" s="19" t="e">
        <f t="shared" si="78"/>
        <v>#N/A</v>
      </c>
      <c r="AY35" s="19" t="e">
        <f t="shared" si="78"/>
        <v>#N/A</v>
      </c>
      <c r="AZ35" s="19" t="e">
        <f t="shared" si="78"/>
        <v>#N/A</v>
      </c>
      <c r="BA35" s="19" t="e">
        <f t="shared" si="78"/>
        <v>#N/A</v>
      </c>
      <c r="BB35" s="19" t="e">
        <f t="shared" si="78"/>
        <v>#N/A</v>
      </c>
      <c r="BC35" s="19" t="e">
        <f t="shared" si="78"/>
        <v>#N/A</v>
      </c>
      <c r="BD35" s="19" t="e">
        <f t="shared" si="78"/>
        <v>#N/A</v>
      </c>
      <c r="BE35" s="19" t="e">
        <f t="shared" si="78"/>
        <v>#N/A</v>
      </c>
      <c r="BF35" s="19" t="e">
        <f t="shared" si="78"/>
        <v>#N/A</v>
      </c>
      <c r="BG35" s="19" t="e">
        <f t="shared" si="78"/>
        <v>#N/A</v>
      </c>
      <c r="BH35" s="19" t="e">
        <f t="shared" si="78"/>
        <v>#N/A</v>
      </c>
      <c r="BI35" s="19" t="e">
        <f t="shared" si="78"/>
        <v>#N/A</v>
      </c>
      <c r="BJ35" s="19" t="e">
        <f t="shared" si="78"/>
        <v>#N/A</v>
      </c>
      <c r="BK35" s="141" t="e">
        <f t="shared" si="71"/>
        <v>#N/A</v>
      </c>
      <c r="BL35" s="440" t="e">
        <f t="shared" si="76"/>
        <v>#N/A</v>
      </c>
      <c r="BM35" s="429" t="e">
        <f t="shared" si="76"/>
        <v>#N/A</v>
      </c>
      <c r="BN35" s="441" t="e">
        <f t="shared" si="76"/>
        <v>#N/A</v>
      </c>
      <c r="BO35" s="440" t="e">
        <f t="shared" si="77"/>
        <v>#N/A</v>
      </c>
      <c r="BP35" s="429" t="e">
        <f t="shared" si="77"/>
        <v>#N/A</v>
      </c>
      <c r="BQ35" s="442" t="e">
        <f t="shared" si="77"/>
        <v>#N/A</v>
      </c>
      <c r="BR35" s="4" t="e">
        <f t="shared" si="7"/>
        <v>#N/A</v>
      </c>
      <c r="BS35" s="4" t="e">
        <f t="shared" si="8"/>
        <v>#N/A</v>
      </c>
      <c r="BT35" s="4" t="e">
        <f t="shared" si="9"/>
        <v>#N/A</v>
      </c>
      <c r="BU35" s="4" t="e">
        <f t="shared" si="10"/>
        <v>#N/A</v>
      </c>
    </row>
    <row r="36" spans="1:73" s="1" customFormat="1" x14ac:dyDescent="0.2">
      <c r="A36" s="81" t="s">
        <v>89</v>
      </c>
      <c r="B36" s="308"/>
      <c r="C36" s="308"/>
      <c r="D36" s="308"/>
      <c r="E36" s="251"/>
      <c r="F36" s="251" t="e">
        <f>VLOOKUP(E36,Aard!$A$2:$C$4,3,FALSE)</f>
        <v>#N/A</v>
      </c>
      <c r="G36" s="251"/>
      <c r="H36" s="309" t="e">
        <f>VLOOKUP(G36,Aard!$A$7:$D$10,3,FALSE)</f>
        <v>#N/A</v>
      </c>
      <c r="I36" s="3"/>
      <c r="J36" s="3" t="e">
        <f>VLOOKUP(I36,Duur!$A$2:$B$7,2,FALSE)</f>
        <v>#N/A</v>
      </c>
      <c r="K36" s="3"/>
      <c r="L36" s="3"/>
      <c r="M36" s="309" t="e">
        <f t="shared" si="62"/>
        <v>#N/A</v>
      </c>
      <c r="N36" s="253"/>
      <c r="O36" s="253" t="e">
        <f>VLOOKUP(N36,Mate!$A$3:$C$7,3,FALSE)</f>
        <v>#N/A</v>
      </c>
      <c r="P36" s="253"/>
      <c r="Q36" s="253" t="e">
        <f>VLOOKUP(P36,Mate!$A$11:$C$13,3,FALSE)</f>
        <v>#N/A</v>
      </c>
      <c r="R36" s="253"/>
      <c r="S36" s="253" t="e">
        <f>VLOOKUP(R36,Mate!$A$16:$C$29,3,FALSE)</f>
        <v>#N/A</v>
      </c>
      <c r="T36" s="253" t="e">
        <f t="shared" si="63"/>
        <v>#N/A</v>
      </c>
      <c r="U36" s="253"/>
      <c r="V36" s="19" t="e">
        <f>VLOOKUP(U36,Mate!$E$3:$G$5,3,FALSE)</f>
        <v>#N/A</v>
      </c>
      <c r="W36" s="141">
        <f>'4. Hygieneprotocol'!$B$38</f>
        <v>9.9999999999999867E-2</v>
      </c>
      <c r="X36" s="153" t="e">
        <f t="shared" si="64"/>
        <v>#N/A</v>
      </c>
      <c r="Y36" s="12" t="e">
        <f t="shared" si="65"/>
        <v>#N/A</v>
      </c>
      <c r="Z36" s="12" t="e">
        <f t="shared" si="66"/>
        <v>#N/A</v>
      </c>
      <c r="AA36" s="153" t="e">
        <f t="shared" si="67"/>
        <v>#N/A</v>
      </c>
      <c r="AB36" s="12" t="e">
        <f t="shared" si="68"/>
        <v>#N/A</v>
      </c>
      <c r="AC36" s="154" t="e">
        <f t="shared" si="69"/>
        <v>#N/A</v>
      </c>
      <c r="AD36" s="147">
        <f>VLOOKUP($BM$3,'2. Biologische agentia'!$B$9:$M$23,10,FALSE)</f>
        <v>1000</v>
      </c>
      <c r="AE36" s="19">
        <f>VLOOKUP($BM$3,'2. Biologische agentia'!$B$9:$M$23,11,FALSE)</f>
        <v>1000</v>
      </c>
      <c r="AF36" s="19">
        <f>VLOOKUP($BM$3,'2. Biologische agentia'!$B$9:$M$23,12,FALSE)</f>
        <v>1000</v>
      </c>
      <c r="AG36" s="19">
        <f>VLOOKUP($BM$3,'3. Procesmaterialen'!$B$7:$AF$21,17,FALSE)</f>
        <v>1</v>
      </c>
      <c r="AH36" s="19" t="e">
        <f>VLOOKUP($BM$3,'3. Procesmaterialen'!$B$7:$AF$21,18,FALSE)</f>
        <v>#N/A</v>
      </c>
      <c r="AI36" s="19" t="e">
        <f>VLOOKUP($BM$3,'3. Procesmaterialen'!$B$7:$AF$21,19,FALSE)</f>
        <v>#N/A</v>
      </c>
      <c r="AJ36" s="19" t="e">
        <f>VLOOKUP($BM$3,'3. Procesmaterialen'!$B$7:$AF$21,20,FALSE)</f>
        <v>#N/A</v>
      </c>
      <c r="AK36" s="19" t="e">
        <f>VLOOKUP($BM$3,'3. Procesmaterialen'!$B$7:$AF$21,21,FALSE)</f>
        <v>#N/A</v>
      </c>
      <c r="AL36" s="19" t="e">
        <f>VLOOKUP($BM$3,'3. Procesmaterialen'!$B$7:$AF$21,22,FALSE)</f>
        <v>#N/A</v>
      </c>
      <c r="AM36" s="19" t="e">
        <f>VLOOKUP($BM$3,'3. Procesmaterialen'!$B$7:$AF$21,23,FALSE)</f>
        <v>#N/A</v>
      </c>
      <c r="AN36" s="19" t="e">
        <f>VLOOKUP($BM$3,'3. Procesmaterialen'!$B$7:$AF$21,24,FALSE)</f>
        <v>#N/A</v>
      </c>
      <c r="AO36" s="19" t="e">
        <f>VLOOKUP($BM$3,'3. Procesmaterialen'!$B$7:$AF$21,25,FALSE)</f>
        <v>#N/A</v>
      </c>
      <c r="AP36" s="19" t="e">
        <f>VLOOKUP($BM$3,'3. Procesmaterialen'!$B$7:$AF$21,26,FALSE)</f>
        <v>#N/A</v>
      </c>
      <c r="AQ36" s="19" t="e">
        <f>VLOOKUP($BM$3,'3. Procesmaterialen'!$B$7:$AF$21,27,FALSE)</f>
        <v>#N/A</v>
      </c>
      <c r="AR36" s="19" t="e">
        <f>VLOOKUP($BM$3,'3. Procesmaterialen'!$B$7:$AF$21,28,FALSE)</f>
        <v>#N/A</v>
      </c>
      <c r="AS36" s="19" t="e">
        <f>VLOOKUP($BM$3,'3. Procesmaterialen'!$B$7:$AF$21,29,FALSE)</f>
        <v>#N/A</v>
      </c>
      <c r="AT36" s="19" t="e">
        <f>VLOOKUP($BM$3,'3. Procesmaterialen'!$B$7:$AF$21,30,FALSE)</f>
        <v>#N/A</v>
      </c>
      <c r="AU36" s="19" t="e">
        <f>VLOOKUP($BM$3,'3. Procesmaterialen'!$B$7:$AF$21,31,FALSE)</f>
        <v>#N/A</v>
      </c>
      <c r="AV36" s="19">
        <f t="shared" ref="AV36:BJ36" si="79">IF($C36=AG$5,AG36,0)</f>
        <v>0</v>
      </c>
      <c r="AW36" s="19" t="e">
        <f t="shared" si="79"/>
        <v>#N/A</v>
      </c>
      <c r="AX36" s="19" t="e">
        <f t="shared" si="79"/>
        <v>#N/A</v>
      </c>
      <c r="AY36" s="19" t="e">
        <f t="shared" si="79"/>
        <v>#N/A</v>
      </c>
      <c r="AZ36" s="19" t="e">
        <f t="shared" si="79"/>
        <v>#N/A</v>
      </c>
      <c r="BA36" s="19" t="e">
        <f t="shared" si="79"/>
        <v>#N/A</v>
      </c>
      <c r="BB36" s="19" t="e">
        <f t="shared" si="79"/>
        <v>#N/A</v>
      </c>
      <c r="BC36" s="19" t="e">
        <f t="shared" si="79"/>
        <v>#N/A</v>
      </c>
      <c r="BD36" s="19" t="e">
        <f t="shared" si="79"/>
        <v>#N/A</v>
      </c>
      <c r="BE36" s="19" t="e">
        <f t="shared" si="79"/>
        <v>#N/A</v>
      </c>
      <c r="BF36" s="19" t="e">
        <f t="shared" si="79"/>
        <v>#N/A</v>
      </c>
      <c r="BG36" s="19" t="e">
        <f t="shared" si="79"/>
        <v>#N/A</v>
      </c>
      <c r="BH36" s="19" t="e">
        <f t="shared" si="79"/>
        <v>#N/A</v>
      </c>
      <c r="BI36" s="19" t="e">
        <f t="shared" si="79"/>
        <v>#N/A</v>
      </c>
      <c r="BJ36" s="19" t="e">
        <f t="shared" si="79"/>
        <v>#N/A</v>
      </c>
      <c r="BK36" s="141" t="e">
        <f t="shared" si="71"/>
        <v>#N/A</v>
      </c>
      <c r="BL36" s="440" t="e">
        <f t="shared" si="76"/>
        <v>#N/A</v>
      </c>
      <c r="BM36" s="429" t="e">
        <f t="shared" si="76"/>
        <v>#N/A</v>
      </c>
      <c r="BN36" s="441" t="e">
        <f t="shared" si="76"/>
        <v>#N/A</v>
      </c>
      <c r="BO36" s="440" t="e">
        <f t="shared" si="77"/>
        <v>#N/A</v>
      </c>
      <c r="BP36" s="429" t="e">
        <f t="shared" si="77"/>
        <v>#N/A</v>
      </c>
      <c r="BQ36" s="442" t="e">
        <f t="shared" si="77"/>
        <v>#N/A</v>
      </c>
      <c r="BR36" s="4" t="e">
        <f t="shared" si="7"/>
        <v>#N/A</v>
      </c>
      <c r="BS36" s="4" t="e">
        <f t="shared" si="8"/>
        <v>#N/A</v>
      </c>
      <c r="BT36" s="4" t="e">
        <f t="shared" si="9"/>
        <v>#N/A</v>
      </c>
      <c r="BU36" s="4" t="e">
        <f t="shared" si="10"/>
        <v>#N/A</v>
      </c>
    </row>
    <row r="37" spans="1:73" s="1" customFormat="1" x14ac:dyDescent="0.2">
      <c r="A37" s="81" t="s">
        <v>90</v>
      </c>
      <c r="B37" s="308"/>
      <c r="C37" s="308"/>
      <c r="D37" s="308"/>
      <c r="E37" s="251"/>
      <c r="F37" s="251" t="e">
        <f>VLOOKUP(E37,Aard!$A$2:$C$4,3,FALSE)</f>
        <v>#N/A</v>
      </c>
      <c r="G37" s="251"/>
      <c r="H37" s="309" t="e">
        <f>VLOOKUP(G37,Aard!$A$7:$D$10,3,FALSE)</f>
        <v>#N/A</v>
      </c>
      <c r="I37" s="3"/>
      <c r="J37" s="3" t="e">
        <f>VLOOKUP(I37,Duur!$A$2:$B$7,2,FALSE)</f>
        <v>#N/A</v>
      </c>
      <c r="K37" s="3"/>
      <c r="L37" s="3"/>
      <c r="M37" s="309" t="e">
        <f t="shared" si="62"/>
        <v>#N/A</v>
      </c>
      <c r="N37" s="253"/>
      <c r="O37" s="253" t="e">
        <f>VLOOKUP(N37,Mate!$A$3:$C$7,3,FALSE)</f>
        <v>#N/A</v>
      </c>
      <c r="P37" s="253"/>
      <c r="Q37" s="253" t="e">
        <f>VLOOKUP(P37,Mate!$A$11:$C$13,3,FALSE)</f>
        <v>#N/A</v>
      </c>
      <c r="R37" s="253"/>
      <c r="S37" s="253" t="e">
        <f>VLOOKUP(R37,Mate!$A$16:$C$29,3,FALSE)</f>
        <v>#N/A</v>
      </c>
      <c r="T37" s="253" t="e">
        <f t="shared" si="63"/>
        <v>#N/A</v>
      </c>
      <c r="U37" s="253"/>
      <c r="V37" s="19" t="e">
        <f>VLOOKUP(U37,Mate!$E$3:$G$5,3,FALSE)</f>
        <v>#N/A</v>
      </c>
      <c r="W37" s="141">
        <f>'4. Hygieneprotocol'!$B$38</f>
        <v>9.9999999999999867E-2</v>
      </c>
      <c r="X37" s="153" t="e">
        <f t="shared" si="64"/>
        <v>#N/A</v>
      </c>
      <c r="Y37" s="12" t="e">
        <f t="shared" si="65"/>
        <v>#N/A</v>
      </c>
      <c r="Z37" s="12" t="e">
        <f t="shared" si="66"/>
        <v>#N/A</v>
      </c>
      <c r="AA37" s="153" t="e">
        <f t="shared" si="67"/>
        <v>#N/A</v>
      </c>
      <c r="AB37" s="12" t="e">
        <f t="shared" si="68"/>
        <v>#N/A</v>
      </c>
      <c r="AC37" s="154" t="e">
        <f t="shared" si="69"/>
        <v>#N/A</v>
      </c>
      <c r="AD37" s="147">
        <f>VLOOKUP($BM$3,'2. Biologische agentia'!$B$9:$M$23,10,FALSE)</f>
        <v>1000</v>
      </c>
      <c r="AE37" s="19">
        <f>VLOOKUP($BM$3,'2. Biologische agentia'!$B$9:$M$23,11,FALSE)</f>
        <v>1000</v>
      </c>
      <c r="AF37" s="19">
        <f>VLOOKUP($BM$3,'2. Biologische agentia'!$B$9:$M$23,12,FALSE)</f>
        <v>1000</v>
      </c>
      <c r="AG37" s="19">
        <f>VLOOKUP($BM$3,'3. Procesmaterialen'!$B$7:$AF$21,17,FALSE)</f>
        <v>1</v>
      </c>
      <c r="AH37" s="19" t="e">
        <f>VLOOKUP($BM$3,'3. Procesmaterialen'!$B$7:$AF$21,18,FALSE)</f>
        <v>#N/A</v>
      </c>
      <c r="AI37" s="19" t="e">
        <f>VLOOKUP($BM$3,'3. Procesmaterialen'!$B$7:$AF$21,19,FALSE)</f>
        <v>#N/A</v>
      </c>
      <c r="AJ37" s="19" t="e">
        <f>VLOOKUP($BM$3,'3. Procesmaterialen'!$B$7:$AF$21,20,FALSE)</f>
        <v>#N/A</v>
      </c>
      <c r="AK37" s="19" t="e">
        <f>VLOOKUP($BM$3,'3. Procesmaterialen'!$B$7:$AF$21,21,FALSE)</f>
        <v>#N/A</v>
      </c>
      <c r="AL37" s="19" t="e">
        <f>VLOOKUP($BM$3,'3. Procesmaterialen'!$B$7:$AF$21,22,FALSE)</f>
        <v>#N/A</v>
      </c>
      <c r="AM37" s="19" t="e">
        <f>VLOOKUP($BM$3,'3. Procesmaterialen'!$B$7:$AF$21,23,FALSE)</f>
        <v>#N/A</v>
      </c>
      <c r="AN37" s="19" t="e">
        <f>VLOOKUP($BM$3,'3. Procesmaterialen'!$B$7:$AF$21,24,FALSE)</f>
        <v>#N/A</v>
      </c>
      <c r="AO37" s="19" t="e">
        <f>VLOOKUP($BM$3,'3. Procesmaterialen'!$B$7:$AF$21,25,FALSE)</f>
        <v>#N/A</v>
      </c>
      <c r="AP37" s="19" t="e">
        <f>VLOOKUP($BM$3,'3. Procesmaterialen'!$B$7:$AF$21,26,FALSE)</f>
        <v>#N/A</v>
      </c>
      <c r="AQ37" s="19" t="e">
        <f>VLOOKUP($BM$3,'3. Procesmaterialen'!$B$7:$AF$21,27,FALSE)</f>
        <v>#N/A</v>
      </c>
      <c r="AR37" s="19" t="e">
        <f>VLOOKUP($BM$3,'3. Procesmaterialen'!$B$7:$AF$21,28,FALSE)</f>
        <v>#N/A</v>
      </c>
      <c r="AS37" s="19" t="e">
        <f>VLOOKUP($BM$3,'3. Procesmaterialen'!$B$7:$AF$21,29,FALSE)</f>
        <v>#N/A</v>
      </c>
      <c r="AT37" s="19" t="e">
        <f>VLOOKUP($BM$3,'3. Procesmaterialen'!$B$7:$AF$21,30,FALSE)</f>
        <v>#N/A</v>
      </c>
      <c r="AU37" s="19" t="e">
        <f>VLOOKUP($BM$3,'3. Procesmaterialen'!$B$7:$AF$21,31,FALSE)</f>
        <v>#N/A</v>
      </c>
      <c r="AV37" s="19">
        <f t="shared" ref="AV37:BJ37" si="80">IF($C37=AG$5,AG37,0)</f>
        <v>0</v>
      </c>
      <c r="AW37" s="19" t="e">
        <f t="shared" si="80"/>
        <v>#N/A</v>
      </c>
      <c r="AX37" s="19" t="e">
        <f t="shared" si="80"/>
        <v>#N/A</v>
      </c>
      <c r="AY37" s="19" t="e">
        <f t="shared" si="80"/>
        <v>#N/A</v>
      </c>
      <c r="AZ37" s="19" t="e">
        <f t="shared" si="80"/>
        <v>#N/A</v>
      </c>
      <c r="BA37" s="19" t="e">
        <f t="shared" si="80"/>
        <v>#N/A</v>
      </c>
      <c r="BB37" s="19" t="e">
        <f t="shared" si="80"/>
        <v>#N/A</v>
      </c>
      <c r="BC37" s="19" t="e">
        <f t="shared" si="80"/>
        <v>#N/A</v>
      </c>
      <c r="BD37" s="19" t="e">
        <f t="shared" si="80"/>
        <v>#N/A</v>
      </c>
      <c r="BE37" s="19" t="e">
        <f t="shared" si="80"/>
        <v>#N/A</v>
      </c>
      <c r="BF37" s="19" t="e">
        <f t="shared" si="80"/>
        <v>#N/A</v>
      </c>
      <c r="BG37" s="19" t="e">
        <f t="shared" si="80"/>
        <v>#N/A</v>
      </c>
      <c r="BH37" s="19" t="e">
        <f t="shared" si="80"/>
        <v>#N/A</v>
      </c>
      <c r="BI37" s="19" t="e">
        <f t="shared" si="80"/>
        <v>#N/A</v>
      </c>
      <c r="BJ37" s="19" t="e">
        <f t="shared" si="80"/>
        <v>#N/A</v>
      </c>
      <c r="BK37" s="141" t="e">
        <f t="shared" si="71"/>
        <v>#N/A</v>
      </c>
      <c r="BL37" s="440" t="e">
        <f t="shared" si="76"/>
        <v>#N/A</v>
      </c>
      <c r="BM37" s="429" t="e">
        <f t="shared" si="76"/>
        <v>#N/A</v>
      </c>
      <c r="BN37" s="441" t="e">
        <f t="shared" si="76"/>
        <v>#N/A</v>
      </c>
      <c r="BO37" s="440" t="e">
        <f t="shared" si="77"/>
        <v>#N/A</v>
      </c>
      <c r="BP37" s="429" t="e">
        <f t="shared" si="77"/>
        <v>#N/A</v>
      </c>
      <c r="BQ37" s="442" t="e">
        <f t="shared" si="77"/>
        <v>#N/A</v>
      </c>
      <c r="BR37" s="4" t="e">
        <f t="shared" si="7"/>
        <v>#N/A</v>
      </c>
      <c r="BS37" s="4" t="e">
        <f t="shared" si="8"/>
        <v>#N/A</v>
      </c>
      <c r="BT37" s="4" t="e">
        <f t="shared" si="9"/>
        <v>#N/A</v>
      </c>
      <c r="BU37" s="4" t="e">
        <f t="shared" si="10"/>
        <v>#N/A</v>
      </c>
    </row>
    <row r="38" spans="1:73" s="1" customFormat="1" x14ac:dyDescent="0.2">
      <c r="A38" s="81" t="s">
        <v>91</v>
      </c>
      <c r="B38" s="308"/>
      <c r="C38" s="308"/>
      <c r="D38" s="308"/>
      <c r="E38" s="251"/>
      <c r="F38" s="251" t="e">
        <f>VLOOKUP(E38,Aard!$A$2:$C$4,3,FALSE)</f>
        <v>#N/A</v>
      </c>
      <c r="G38" s="251"/>
      <c r="H38" s="309" t="e">
        <f>VLOOKUP(G38,Aard!$A$7:$D$10,3,FALSE)</f>
        <v>#N/A</v>
      </c>
      <c r="I38" s="3"/>
      <c r="J38" s="3" t="e">
        <f>VLOOKUP(I38,Duur!$A$2:$B$7,2,FALSE)</f>
        <v>#N/A</v>
      </c>
      <c r="K38" s="3"/>
      <c r="L38" s="3"/>
      <c r="M38" s="309" t="e">
        <f t="shared" si="62"/>
        <v>#N/A</v>
      </c>
      <c r="N38" s="253"/>
      <c r="O38" s="253" t="e">
        <f>VLOOKUP(N38,Mate!$A$3:$C$7,3,FALSE)</f>
        <v>#N/A</v>
      </c>
      <c r="P38" s="253"/>
      <c r="Q38" s="253" t="e">
        <f>VLOOKUP(P38,Mate!$A$11:$C$13,3,FALSE)</f>
        <v>#N/A</v>
      </c>
      <c r="R38" s="253"/>
      <c r="S38" s="253" t="e">
        <f>VLOOKUP(R38,Mate!$A$16:$C$29,3,FALSE)</f>
        <v>#N/A</v>
      </c>
      <c r="T38" s="253" t="e">
        <f t="shared" si="63"/>
        <v>#N/A</v>
      </c>
      <c r="U38" s="253"/>
      <c r="V38" s="19" t="e">
        <f>VLOOKUP(U38,Mate!$E$3:$G$5,3,FALSE)</f>
        <v>#N/A</v>
      </c>
      <c r="W38" s="141">
        <f>'4. Hygieneprotocol'!$B$38</f>
        <v>9.9999999999999867E-2</v>
      </c>
      <c r="X38" s="153" t="e">
        <f t="shared" si="64"/>
        <v>#N/A</v>
      </c>
      <c r="Y38" s="12" t="e">
        <f t="shared" si="65"/>
        <v>#N/A</v>
      </c>
      <c r="Z38" s="12" t="e">
        <f t="shared" si="66"/>
        <v>#N/A</v>
      </c>
      <c r="AA38" s="153" t="e">
        <f t="shared" si="67"/>
        <v>#N/A</v>
      </c>
      <c r="AB38" s="12" t="e">
        <f t="shared" si="68"/>
        <v>#N/A</v>
      </c>
      <c r="AC38" s="154" t="e">
        <f t="shared" si="69"/>
        <v>#N/A</v>
      </c>
      <c r="AD38" s="147">
        <f>VLOOKUP($BM$3,'2. Biologische agentia'!$B$9:$M$23,10,FALSE)</f>
        <v>1000</v>
      </c>
      <c r="AE38" s="19">
        <f>VLOOKUP($BM$3,'2. Biologische agentia'!$B$9:$M$23,11,FALSE)</f>
        <v>1000</v>
      </c>
      <c r="AF38" s="19">
        <f>VLOOKUP($BM$3,'2. Biologische agentia'!$B$9:$M$23,12,FALSE)</f>
        <v>1000</v>
      </c>
      <c r="AG38" s="19">
        <f>VLOOKUP($BM$3,'3. Procesmaterialen'!$B$7:$AF$21,17,FALSE)</f>
        <v>1</v>
      </c>
      <c r="AH38" s="19" t="e">
        <f>VLOOKUP($BM$3,'3. Procesmaterialen'!$B$7:$AF$21,18,FALSE)</f>
        <v>#N/A</v>
      </c>
      <c r="AI38" s="19" t="e">
        <f>VLOOKUP($BM$3,'3. Procesmaterialen'!$B$7:$AF$21,19,FALSE)</f>
        <v>#N/A</v>
      </c>
      <c r="AJ38" s="19" t="e">
        <f>VLOOKUP($BM$3,'3. Procesmaterialen'!$B$7:$AF$21,20,FALSE)</f>
        <v>#N/A</v>
      </c>
      <c r="AK38" s="19" t="e">
        <f>VLOOKUP($BM$3,'3. Procesmaterialen'!$B$7:$AF$21,21,FALSE)</f>
        <v>#N/A</v>
      </c>
      <c r="AL38" s="19" t="e">
        <f>VLOOKUP($BM$3,'3. Procesmaterialen'!$B$7:$AF$21,22,FALSE)</f>
        <v>#N/A</v>
      </c>
      <c r="AM38" s="19" t="e">
        <f>VLOOKUP($BM$3,'3. Procesmaterialen'!$B$7:$AF$21,23,FALSE)</f>
        <v>#N/A</v>
      </c>
      <c r="AN38" s="19" t="e">
        <f>VLOOKUP($BM$3,'3. Procesmaterialen'!$B$7:$AF$21,24,FALSE)</f>
        <v>#N/A</v>
      </c>
      <c r="AO38" s="19" t="e">
        <f>VLOOKUP($BM$3,'3. Procesmaterialen'!$B$7:$AF$21,25,FALSE)</f>
        <v>#N/A</v>
      </c>
      <c r="AP38" s="19" t="e">
        <f>VLOOKUP($BM$3,'3. Procesmaterialen'!$B$7:$AF$21,26,FALSE)</f>
        <v>#N/A</v>
      </c>
      <c r="AQ38" s="19" t="e">
        <f>VLOOKUP($BM$3,'3. Procesmaterialen'!$B$7:$AF$21,27,FALSE)</f>
        <v>#N/A</v>
      </c>
      <c r="AR38" s="19" t="e">
        <f>VLOOKUP($BM$3,'3. Procesmaterialen'!$B$7:$AF$21,28,FALSE)</f>
        <v>#N/A</v>
      </c>
      <c r="AS38" s="19" t="e">
        <f>VLOOKUP($BM$3,'3. Procesmaterialen'!$B$7:$AF$21,29,FALSE)</f>
        <v>#N/A</v>
      </c>
      <c r="AT38" s="19" t="e">
        <f>VLOOKUP($BM$3,'3. Procesmaterialen'!$B$7:$AF$21,30,FALSE)</f>
        <v>#N/A</v>
      </c>
      <c r="AU38" s="19" t="e">
        <f>VLOOKUP($BM$3,'3. Procesmaterialen'!$B$7:$AF$21,31,FALSE)</f>
        <v>#N/A</v>
      </c>
      <c r="AV38" s="19">
        <f t="shared" ref="AV38:BJ38" si="81">IF($C38=AG$5,AG38,0)</f>
        <v>0</v>
      </c>
      <c r="AW38" s="19" t="e">
        <f t="shared" si="81"/>
        <v>#N/A</v>
      </c>
      <c r="AX38" s="19" t="e">
        <f t="shared" si="81"/>
        <v>#N/A</v>
      </c>
      <c r="AY38" s="19" t="e">
        <f t="shared" si="81"/>
        <v>#N/A</v>
      </c>
      <c r="AZ38" s="19" t="e">
        <f t="shared" si="81"/>
        <v>#N/A</v>
      </c>
      <c r="BA38" s="19" t="e">
        <f t="shared" si="81"/>
        <v>#N/A</v>
      </c>
      <c r="BB38" s="19" t="e">
        <f t="shared" si="81"/>
        <v>#N/A</v>
      </c>
      <c r="BC38" s="19" t="e">
        <f t="shared" si="81"/>
        <v>#N/A</v>
      </c>
      <c r="BD38" s="19" t="e">
        <f t="shared" si="81"/>
        <v>#N/A</v>
      </c>
      <c r="BE38" s="19" t="e">
        <f t="shared" si="81"/>
        <v>#N/A</v>
      </c>
      <c r="BF38" s="19" t="e">
        <f t="shared" si="81"/>
        <v>#N/A</v>
      </c>
      <c r="BG38" s="19" t="e">
        <f t="shared" si="81"/>
        <v>#N/A</v>
      </c>
      <c r="BH38" s="19" t="e">
        <f t="shared" si="81"/>
        <v>#N/A</v>
      </c>
      <c r="BI38" s="19" t="e">
        <f t="shared" si="81"/>
        <v>#N/A</v>
      </c>
      <c r="BJ38" s="19" t="e">
        <f t="shared" si="81"/>
        <v>#N/A</v>
      </c>
      <c r="BK38" s="141" t="e">
        <f t="shared" si="71"/>
        <v>#N/A</v>
      </c>
      <c r="BL38" s="440" t="e">
        <f t="shared" si="76"/>
        <v>#N/A</v>
      </c>
      <c r="BM38" s="429" t="e">
        <f t="shared" si="76"/>
        <v>#N/A</v>
      </c>
      <c r="BN38" s="441" t="e">
        <f t="shared" si="76"/>
        <v>#N/A</v>
      </c>
      <c r="BO38" s="440" t="e">
        <f t="shared" si="77"/>
        <v>#N/A</v>
      </c>
      <c r="BP38" s="429" t="e">
        <f t="shared" si="77"/>
        <v>#N/A</v>
      </c>
      <c r="BQ38" s="442" t="e">
        <f t="shared" si="77"/>
        <v>#N/A</v>
      </c>
      <c r="BR38" s="4" t="e">
        <f t="shared" si="7"/>
        <v>#N/A</v>
      </c>
      <c r="BS38" s="4" t="e">
        <f t="shared" si="8"/>
        <v>#N/A</v>
      </c>
      <c r="BT38" s="4" t="e">
        <f t="shared" si="9"/>
        <v>#N/A</v>
      </c>
      <c r="BU38" s="4" t="e">
        <f t="shared" si="10"/>
        <v>#N/A</v>
      </c>
    </row>
    <row r="39" spans="1:73" s="1" customFormat="1" x14ac:dyDescent="0.2">
      <c r="A39" s="81" t="s">
        <v>92</v>
      </c>
      <c r="B39" s="308"/>
      <c r="C39" s="308"/>
      <c r="D39" s="308"/>
      <c r="E39" s="251"/>
      <c r="F39" s="251" t="e">
        <f>VLOOKUP(E39,Aard!$A$2:$C$4,3,FALSE)</f>
        <v>#N/A</v>
      </c>
      <c r="G39" s="251"/>
      <c r="H39" s="309" t="e">
        <f>VLOOKUP(G39,Aard!$A$7:$D$10,3,FALSE)</f>
        <v>#N/A</v>
      </c>
      <c r="I39" s="3"/>
      <c r="J39" s="3" t="e">
        <f>VLOOKUP(I39,Duur!$A$2:$B$7,2,FALSE)</f>
        <v>#N/A</v>
      </c>
      <c r="K39" s="3"/>
      <c r="L39" s="3"/>
      <c r="M39" s="309" t="e">
        <f t="shared" si="62"/>
        <v>#N/A</v>
      </c>
      <c r="N39" s="253"/>
      <c r="O39" s="253" t="e">
        <f>VLOOKUP(N39,Mate!$A$3:$C$7,3,FALSE)</f>
        <v>#N/A</v>
      </c>
      <c r="P39" s="253"/>
      <c r="Q39" s="253" t="e">
        <f>VLOOKUP(P39,Mate!$A$11:$C$13,3,FALSE)</f>
        <v>#N/A</v>
      </c>
      <c r="R39" s="253"/>
      <c r="S39" s="253" t="e">
        <f>VLOOKUP(R39,Mate!$A$16:$C$29,3,FALSE)</f>
        <v>#N/A</v>
      </c>
      <c r="T39" s="253" t="e">
        <f t="shared" si="63"/>
        <v>#N/A</v>
      </c>
      <c r="U39" s="253"/>
      <c r="V39" s="19" t="e">
        <f>VLOOKUP(U39,Mate!$E$3:$G$5,3,FALSE)</f>
        <v>#N/A</v>
      </c>
      <c r="W39" s="141">
        <f>'4. Hygieneprotocol'!$B$38</f>
        <v>9.9999999999999867E-2</v>
      </c>
      <c r="X39" s="153" t="e">
        <f t="shared" si="64"/>
        <v>#N/A</v>
      </c>
      <c r="Y39" s="12" t="e">
        <f t="shared" si="65"/>
        <v>#N/A</v>
      </c>
      <c r="Z39" s="12" t="e">
        <f t="shared" si="66"/>
        <v>#N/A</v>
      </c>
      <c r="AA39" s="153" t="e">
        <f t="shared" si="67"/>
        <v>#N/A</v>
      </c>
      <c r="AB39" s="12" t="e">
        <f t="shared" si="68"/>
        <v>#N/A</v>
      </c>
      <c r="AC39" s="154" t="e">
        <f t="shared" si="69"/>
        <v>#N/A</v>
      </c>
      <c r="AD39" s="147">
        <f>VLOOKUP($BM$3,'2. Biologische agentia'!$B$9:$M$23,10,FALSE)</f>
        <v>1000</v>
      </c>
      <c r="AE39" s="19">
        <f>VLOOKUP($BM$3,'2. Biologische agentia'!$B$9:$M$23,11,FALSE)</f>
        <v>1000</v>
      </c>
      <c r="AF39" s="19">
        <f>VLOOKUP($BM$3,'2. Biologische agentia'!$B$9:$M$23,12,FALSE)</f>
        <v>1000</v>
      </c>
      <c r="AG39" s="19">
        <f>VLOOKUP($BM$3,'3. Procesmaterialen'!$B$7:$AF$21,17,FALSE)</f>
        <v>1</v>
      </c>
      <c r="AH39" s="19" t="e">
        <f>VLOOKUP($BM$3,'3. Procesmaterialen'!$B$7:$AF$21,18,FALSE)</f>
        <v>#N/A</v>
      </c>
      <c r="AI39" s="19" t="e">
        <f>VLOOKUP($BM$3,'3. Procesmaterialen'!$B$7:$AF$21,19,FALSE)</f>
        <v>#N/A</v>
      </c>
      <c r="AJ39" s="19" t="e">
        <f>VLOOKUP($BM$3,'3. Procesmaterialen'!$B$7:$AF$21,20,FALSE)</f>
        <v>#N/A</v>
      </c>
      <c r="AK39" s="19" t="e">
        <f>VLOOKUP($BM$3,'3. Procesmaterialen'!$B$7:$AF$21,21,FALSE)</f>
        <v>#N/A</v>
      </c>
      <c r="AL39" s="19" t="e">
        <f>VLOOKUP($BM$3,'3. Procesmaterialen'!$B$7:$AF$21,22,FALSE)</f>
        <v>#N/A</v>
      </c>
      <c r="AM39" s="19" t="e">
        <f>VLOOKUP($BM$3,'3. Procesmaterialen'!$B$7:$AF$21,23,FALSE)</f>
        <v>#N/A</v>
      </c>
      <c r="AN39" s="19" t="e">
        <f>VLOOKUP($BM$3,'3. Procesmaterialen'!$B$7:$AF$21,24,FALSE)</f>
        <v>#N/A</v>
      </c>
      <c r="AO39" s="19" t="e">
        <f>VLOOKUP($BM$3,'3. Procesmaterialen'!$B$7:$AF$21,25,FALSE)</f>
        <v>#N/A</v>
      </c>
      <c r="AP39" s="19" t="e">
        <f>VLOOKUP($BM$3,'3. Procesmaterialen'!$B$7:$AF$21,26,FALSE)</f>
        <v>#N/A</v>
      </c>
      <c r="AQ39" s="19" t="e">
        <f>VLOOKUP($BM$3,'3. Procesmaterialen'!$B$7:$AF$21,27,FALSE)</f>
        <v>#N/A</v>
      </c>
      <c r="AR39" s="19" t="e">
        <f>VLOOKUP($BM$3,'3. Procesmaterialen'!$B$7:$AF$21,28,FALSE)</f>
        <v>#N/A</v>
      </c>
      <c r="AS39" s="19" t="e">
        <f>VLOOKUP($BM$3,'3. Procesmaterialen'!$B$7:$AF$21,29,FALSE)</f>
        <v>#N/A</v>
      </c>
      <c r="AT39" s="19" t="e">
        <f>VLOOKUP($BM$3,'3. Procesmaterialen'!$B$7:$AF$21,30,FALSE)</f>
        <v>#N/A</v>
      </c>
      <c r="AU39" s="19" t="e">
        <f>VLOOKUP($BM$3,'3. Procesmaterialen'!$B$7:$AF$21,31,FALSE)</f>
        <v>#N/A</v>
      </c>
      <c r="AV39" s="19">
        <f t="shared" ref="AV39:BJ40" si="82">IF($C39=AG$5,AG39,0)</f>
        <v>0</v>
      </c>
      <c r="AW39" s="19" t="e">
        <f t="shared" si="82"/>
        <v>#N/A</v>
      </c>
      <c r="AX39" s="19" t="e">
        <f t="shared" si="82"/>
        <v>#N/A</v>
      </c>
      <c r="AY39" s="19" t="e">
        <f t="shared" si="82"/>
        <v>#N/A</v>
      </c>
      <c r="AZ39" s="19" t="e">
        <f t="shared" si="82"/>
        <v>#N/A</v>
      </c>
      <c r="BA39" s="19" t="e">
        <f t="shared" si="82"/>
        <v>#N/A</v>
      </c>
      <c r="BB39" s="19" t="e">
        <f t="shared" si="82"/>
        <v>#N/A</v>
      </c>
      <c r="BC39" s="19" t="e">
        <f t="shared" si="82"/>
        <v>#N/A</v>
      </c>
      <c r="BD39" s="19" t="e">
        <f t="shared" si="82"/>
        <v>#N/A</v>
      </c>
      <c r="BE39" s="19" t="e">
        <f t="shared" si="82"/>
        <v>#N/A</v>
      </c>
      <c r="BF39" s="19" t="e">
        <f t="shared" si="82"/>
        <v>#N/A</v>
      </c>
      <c r="BG39" s="19" t="e">
        <f t="shared" si="82"/>
        <v>#N/A</v>
      </c>
      <c r="BH39" s="19" t="e">
        <f t="shared" si="82"/>
        <v>#N/A</v>
      </c>
      <c r="BI39" s="19" t="e">
        <f t="shared" si="82"/>
        <v>#N/A</v>
      </c>
      <c r="BJ39" s="19" t="e">
        <f t="shared" si="82"/>
        <v>#N/A</v>
      </c>
      <c r="BK39" s="141" t="e">
        <f t="shared" si="71"/>
        <v>#N/A</v>
      </c>
      <c r="BL39" s="440" t="e">
        <f t="shared" ref="BL39:BN40" si="83">X39*AD39*$BK39</f>
        <v>#N/A</v>
      </c>
      <c r="BM39" s="429" t="e">
        <f t="shared" si="83"/>
        <v>#N/A</v>
      </c>
      <c r="BN39" s="441" t="e">
        <f t="shared" si="83"/>
        <v>#N/A</v>
      </c>
      <c r="BO39" s="440" t="e">
        <f t="shared" ref="BO39:BQ40" si="84">AA39*AD39*$BK39</f>
        <v>#N/A</v>
      </c>
      <c r="BP39" s="429" t="e">
        <f t="shared" si="84"/>
        <v>#N/A</v>
      </c>
      <c r="BQ39" s="442" t="e">
        <f t="shared" si="84"/>
        <v>#N/A</v>
      </c>
      <c r="BR39" s="4" t="e">
        <f t="shared" si="7"/>
        <v>#N/A</v>
      </c>
      <c r="BS39" s="4" t="e">
        <f t="shared" si="8"/>
        <v>#N/A</v>
      </c>
      <c r="BT39" s="4" t="e">
        <f t="shared" si="9"/>
        <v>#N/A</v>
      </c>
      <c r="BU39" s="4" t="e">
        <f t="shared" si="10"/>
        <v>#N/A</v>
      </c>
    </row>
    <row r="40" spans="1:73" s="1" customFormat="1" x14ac:dyDescent="0.2">
      <c r="A40" s="81" t="s">
        <v>93</v>
      </c>
      <c r="B40" s="310"/>
      <c r="C40" s="308"/>
      <c r="D40" s="311"/>
      <c r="E40" s="251"/>
      <c r="F40" s="251" t="e">
        <f>VLOOKUP(E40,Aard!$A$2:$C$4,3,FALSE)</f>
        <v>#N/A</v>
      </c>
      <c r="G40" s="251"/>
      <c r="H40" s="309" t="e">
        <f>VLOOKUP(G40,Aard!$A$7:$D$10,3,FALSE)</f>
        <v>#N/A</v>
      </c>
      <c r="I40" s="3"/>
      <c r="J40" s="3" t="e">
        <f>VLOOKUP(I40,Duur!$A$2:$B$7,2,FALSE)</f>
        <v>#N/A</v>
      </c>
      <c r="K40" s="3"/>
      <c r="L40" s="3"/>
      <c r="M40" s="309" t="e">
        <f t="shared" si="62"/>
        <v>#N/A</v>
      </c>
      <c r="N40" s="253"/>
      <c r="O40" s="253" t="e">
        <f>VLOOKUP(N40,Mate!$A$3:$C$7,3,FALSE)</f>
        <v>#N/A</v>
      </c>
      <c r="P40" s="253"/>
      <c r="Q40" s="253" t="e">
        <f>VLOOKUP(P40,Mate!$A$11:$C$13,3,FALSE)</f>
        <v>#N/A</v>
      </c>
      <c r="R40" s="253"/>
      <c r="S40" s="253" t="e">
        <f>VLOOKUP(R40,Mate!$A$16:$C$29,3,FALSE)</f>
        <v>#N/A</v>
      </c>
      <c r="T40" s="253" t="e">
        <f t="shared" si="63"/>
        <v>#N/A</v>
      </c>
      <c r="U40" s="253"/>
      <c r="V40" s="19" t="e">
        <f>VLOOKUP(U40,Mate!$E$3:$G$5,3,FALSE)</f>
        <v>#N/A</v>
      </c>
      <c r="W40" s="141">
        <f>'4. Hygieneprotocol'!$B$38</f>
        <v>9.9999999999999867E-2</v>
      </c>
      <c r="X40" s="153" t="e">
        <f t="shared" si="64"/>
        <v>#N/A</v>
      </c>
      <c r="Y40" s="12" t="e">
        <f t="shared" si="65"/>
        <v>#N/A</v>
      </c>
      <c r="Z40" s="12" t="e">
        <f t="shared" si="66"/>
        <v>#N/A</v>
      </c>
      <c r="AA40" s="153" t="e">
        <f t="shared" si="67"/>
        <v>#N/A</v>
      </c>
      <c r="AB40" s="12" t="e">
        <f t="shared" si="68"/>
        <v>#N/A</v>
      </c>
      <c r="AC40" s="154" t="e">
        <f t="shared" si="69"/>
        <v>#N/A</v>
      </c>
      <c r="AD40" s="147">
        <f>VLOOKUP($BM$3,'2. Biologische agentia'!$B$9:$M$23,10,FALSE)</f>
        <v>1000</v>
      </c>
      <c r="AE40" s="19">
        <f>VLOOKUP($BM$3,'2. Biologische agentia'!$B$9:$M$23,11,FALSE)</f>
        <v>1000</v>
      </c>
      <c r="AF40" s="19">
        <f>VLOOKUP($BM$3,'2. Biologische agentia'!$B$9:$M$23,12,FALSE)</f>
        <v>1000</v>
      </c>
      <c r="AG40" s="19">
        <f>VLOOKUP($BM$3,'3. Procesmaterialen'!$B$7:$AF$21,17,FALSE)</f>
        <v>1</v>
      </c>
      <c r="AH40" s="19" t="e">
        <f>VLOOKUP($BM$3,'3. Procesmaterialen'!$B$7:$AF$21,18,FALSE)</f>
        <v>#N/A</v>
      </c>
      <c r="AI40" s="19" t="e">
        <f>VLOOKUP($BM$3,'3. Procesmaterialen'!$B$7:$AF$21,19,FALSE)</f>
        <v>#N/A</v>
      </c>
      <c r="AJ40" s="19" t="e">
        <f>VLOOKUP($BM$3,'3. Procesmaterialen'!$B$7:$AF$21,20,FALSE)</f>
        <v>#N/A</v>
      </c>
      <c r="AK40" s="19" t="e">
        <f>VLOOKUP($BM$3,'3. Procesmaterialen'!$B$7:$AF$21,21,FALSE)</f>
        <v>#N/A</v>
      </c>
      <c r="AL40" s="19" t="e">
        <f>VLOOKUP($BM$3,'3. Procesmaterialen'!$B$7:$AF$21,22,FALSE)</f>
        <v>#N/A</v>
      </c>
      <c r="AM40" s="19" t="e">
        <f>VLOOKUP($BM$3,'3. Procesmaterialen'!$B$7:$AF$21,23,FALSE)</f>
        <v>#N/A</v>
      </c>
      <c r="AN40" s="19" t="e">
        <f>VLOOKUP($BM$3,'3. Procesmaterialen'!$B$7:$AF$21,24,FALSE)</f>
        <v>#N/A</v>
      </c>
      <c r="AO40" s="19" t="e">
        <f>VLOOKUP($BM$3,'3. Procesmaterialen'!$B$7:$AF$21,25,FALSE)</f>
        <v>#N/A</v>
      </c>
      <c r="AP40" s="19" t="e">
        <f>VLOOKUP($BM$3,'3. Procesmaterialen'!$B$7:$AF$21,26,FALSE)</f>
        <v>#N/A</v>
      </c>
      <c r="AQ40" s="19" t="e">
        <f>VLOOKUP($BM$3,'3. Procesmaterialen'!$B$7:$AF$21,27,FALSE)</f>
        <v>#N/A</v>
      </c>
      <c r="AR40" s="19" t="e">
        <f>VLOOKUP($BM$3,'3. Procesmaterialen'!$B$7:$AF$21,28,FALSE)</f>
        <v>#N/A</v>
      </c>
      <c r="AS40" s="19" t="e">
        <f>VLOOKUP($BM$3,'3. Procesmaterialen'!$B$7:$AF$21,29,FALSE)</f>
        <v>#N/A</v>
      </c>
      <c r="AT40" s="19" t="e">
        <f>VLOOKUP($BM$3,'3. Procesmaterialen'!$B$7:$AF$21,30,FALSE)</f>
        <v>#N/A</v>
      </c>
      <c r="AU40" s="19" t="e">
        <f>VLOOKUP($BM$3,'3. Procesmaterialen'!$B$7:$AF$21,31,FALSE)</f>
        <v>#N/A</v>
      </c>
      <c r="AV40" s="19">
        <f t="shared" si="82"/>
        <v>0</v>
      </c>
      <c r="AW40" s="19" t="e">
        <f t="shared" si="82"/>
        <v>#N/A</v>
      </c>
      <c r="AX40" s="19" t="e">
        <f t="shared" si="82"/>
        <v>#N/A</v>
      </c>
      <c r="AY40" s="19" t="e">
        <f t="shared" si="82"/>
        <v>#N/A</v>
      </c>
      <c r="AZ40" s="19" t="e">
        <f t="shared" si="82"/>
        <v>#N/A</v>
      </c>
      <c r="BA40" s="19" t="e">
        <f t="shared" si="82"/>
        <v>#N/A</v>
      </c>
      <c r="BB40" s="19" t="e">
        <f t="shared" si="82"/>
        <v>#N/A</v>
      </c>
      <c r="BC40" s="19" t="e">
        <f t="shared" si="82"/>
        <v>#N/A</v>
      </c>
      <c r="BD40" s="19" t="e">
        <f t="shared" si="82"/>
        <v>#N/A</v>
      </c>
      <c r="BE40" s="19" t="e">
        <f t="shared" si="82"/>
        <v>#N/A</v>
      </c>
      <c r="BF40" s="19" t="e">
        <f t="shared" si="82"/>
        <v>#N/A</v>
      </c>
      <c r="BG40" s="19" t="e">
        <f t="shared" si="82"/>
        <v>#N/A</v>
      </c>
      <c r="BH40" s="19" t="e">
        <f t="shared" si="82"/>
        <v>#N/A</v>
      </c>
      <c r="BI40" s="19" t="e">
        <f t="shared" si="82"/>
        <v>#N/A</v>
      </c>
      <c r="BJ40" s="19" t="e">
        <f t="shared" si="82"/>
        <v>#N/A</v>
      </c>
      <c r="BK40" s="141" t="e">
        <f t="shared" si="71"/>
        <v>#N/A</v>
      </c>
      <c r="BL40" s="440" t="e">
        <f t="shared" si="83"/>
        <v>#N/A</v>
      </c>
      <c r="BM40" s="429" t="e">
        <f t="shared" si="83"/>
        <v>#N/A</v>
      </c>
      <c r="BN40" s="441" t="e">
        <f t="shared" si="83"/>
        <v>#N/A</v>
      </c>
      <c r="BO40" s="440" t="e">
        <f t="shared" si="84"/>
        <v>#N/A</v>
      </c>
      <c r="BP40" s="429" t="e">
        <f t="shared" si="84"/>
        <v>#N/A</v>
      </c>
      <c r="BQ40" s="442" t="e">
        <f t="shared" si="84"/>
        <v>#N/A</v>
      </c>
      <c r="BR40" s="4" t="e">
        <f t="shared" si="7"/>
        <v>#N/A</v>
      </c>
      <c r="BS40" s="4" t="e">
        <f t="shared" si="8"/>
        <v>#N/A</v>
      </c>
      <c r="BT40" s="4" t="e">
        <f t="shared" si="9"/>
        <v>#N/A</v>
      </c>
      <c r="BU40" s="4" t="e">
        <f t="shared" si="10"/>
        <v>#N/A</v>
      </c>
    </row>
    <row r="41" spans="1:73" s="1" customFormat="1" x14ac:dyDescent="0.2">
      <c r="A41" s="81"/>
      <c r="B41" s="54"/>
      <c r="C41" s="54"/>
      <c r="D41" s="54"/>
      <c r="E41" s="19"/>
      <c r="F41" s="19"/>
      <c r="G41" s="19"/>
      <c r="H41" s="19"/>
      <c r="I41" s="19"/>
      <c r="J41" s="19"/>
      <c r="K41" s="19"/>
      <c r="L41" s="19"/>
      <c r="M41" s="19"/>
      <c r="N41" s="20"/>
      <c r="O41" s="19"/>
      <c r="P41" s="20"/>
      <c r="Q41" s="19"/>
      <c r="R41" s="20"/>
      <c r="S41" s="19"/>
      <c r="T41" s="19"/>
      <c r="U41" s="20"/>
      <c r="V41" s="19"/>
      <c r="W41" s="141"/>
      <c r="X41" s="153"/>
      <c r="Y41" s="12"/>
      <c r="Z41" s="162"/>
      <c r="AA41" s="153"/>
      <c r="AB41" s="12"/>
      <c r="AC41" s="154"/>
      <c r="AD41" s="149"/>
      <c r="AE41" s="20"/>
      <c r="AF41" s="20"/>
      <c r="AG41" s="20"/>
      <c r="AH41" s="20"/>
      <c r="AI41" s="20"/>
      <c r="AJ41" s="20"/>
      <c r="AK41" s="20"/>
      <c r="AL41" s="20"/>
      <c r="AM41" s="20"/>
      <c r="AN41" s="20"/>
      <c r="AO41" s="20"/>
      <c r="AP41" s="20"/>
      <c r="AQ41" s="20"/>
      <c r="AR41" s="20"/>
      <c r="AS41" s="20"/>
      <c r="AT41" s="20"/>
      <c r="AU41" s="20"/>
      <c r="AV41" s="19"/>
      <c r="AW41" s="19"/>
      <c r="AX41" s="19"/>
      <c r="AY41" s="19"/>
      <c r="AZ41" s="19"/>
      <c r="BA41" s="19"/>
      <c r="BB41" s="19"/>
      <c r="BC41" s="19"/>
      <c r="BD41" s="19"/>
      <c r="BE41" s="19"/>
      <c r="BF41" s="19"/>
      <c r="BG41" s="19"/>
      <c r="BH41" s="19"/>
      <c r="BI41" s="19"/>
      <c r="BJ41" s="19"/>
      <c r="BK41" s="141"/>
      <c r="BL41" s="81"/>
      <c r="BM41" s="19"/>
      <c r="BN41" s="141"/>
      <c r="BO41" s="81"/>
      <c r="BP41" s="34"/>
      <c r="BQ41" s="35"/>
      <c r="BR41" s="4">
        <f t="shared" si="7"/>
        <v>0</v>
      </c>
      <c r="BS41" s="4">
        <f t="shared" si="8"/>
        <v>0</v>
      </c>
      <c r="BT41" s="4">
        <f t="shared" si="9"/>
        <v>0</v>
      </c>
      <c r="BU41" s="4">
        <f t="shared" si="10"/>
        <v>0</v>
      </c>
    </row>
    <row r="42" spans="1:73" ht="21" thickBot="1" x14ac:dyDescent="0.35">
      <c r="A42" s="39">
        <v>3</v>
      </c>
      <c r="B42" s="247" t="s">
        <v>19</v>
      </c>
      <c r="C42" s="247"/>
      <c r="D42" s="241"/>
      <c r="E42" s="29"/>
      <c r="F42" s="31"/>
      <c r="G42" s="29"/>
      <c r="H42" s="31"/>
      <c r="I42" s="29"/>
      <c r="J42" s="29"/>
      <c r="K42" s="29"/>
      <c r="L42" s="29"/>
      <c r="M42" s="29"/>
      <c r="N42" s="29"/>
      <c r="O42" s="31"/>
      <c r="P42" s="29"/>
      <c r="Q42" s="31"/>
      <c r="R42" s="29"/>
      <c r="S42" s="31"/>
      <c r="T42" s="31"/>
      <c r="U42" s="29"/>
      <c r="V42" s="31"/>
      <c r="W42" s="143"/>
      <c r="X42" s="155"/>
      <c r="Y42" s="32"/>
      <c r="Z42" s="163"/>
      <c r="AA42" s="155"/>
      <c r="AB42" s="32"/>
      <c r="AC42" s="156"/>
      <c r="AD42" s="150"/>
      <c r="AE42" s="29"/>
      <c r="AF42" s="29"/>
      <c r="AG42" s="29"/>
      <c r="AH42" s="29"/>
      <c r="AI42" s="29"/>
      <c r="AJ42" s="29"/>
      <c r="AK42" s="29"/>
      <c r="AL42" s="29"/>
      <c r="AM42" s="29"/>
      <c r="AN42" s="29"/>
      <c r="AO42" s="29"/>
      <c r="AP42" s="29"/>
      <c r="AQ42" s="29"/>
      <c r="AR42" s="29"/>
      <c r="AS42" s="29"/>
      <c r="AT42" s="29"/>
      <c r="AU42" s="29"/>
      <c r="AV42" s="31"/>
      <c r="AW42" s="31"/>
      <c r="AX42" s="31"/>
      <c r="AY42" s="31"/>
      <c r="AZ42" s="31"/>
      <c r="BA42" s="31"/>
      <c r="BB42" s="31"/>
      <c r="BC42" s="31"/>
      <c r="BD42" s="31"/>
      <c r="BE42" s="31"/>
      <c r="BF42" s="31"/>
      <c r="BG42" s="31"/>
      <c r="BH42" s="31"/>
      <c r="BI42" s="31"/>
      <c r="BJ42" s="31"/>
      <c r="BK42" s="142"/>
      <c r="BL42" s="433"/>
      <c r="BM42" s="434"/>
      <c r="BN42" s="435"/>
      <c r="BO42" s="433"/>
      <c r="BP42" s="436"/>
      <c r="BQ42" s="437"/>
      <c r="BR42" s="4">
        <f t="shared" si="7"/>
        <v>0</v>
      </c>
      <c r="BS42" s="4">
        <f t="shared" si="8"/>
        <v>0</v>
      </c>
      <c r="BT42" s="4">
        <f t="shared" si="9"/>
        <v>0</v>
      </c>
      <c r="BU42" s="4">
        <f t="shared" si="10"/>
        <v>0</v>
      </c>
    </row>
    <row r="43" spans="1:73" s="1" customFormat="1" ht="13.5" thickTop="1" x14ac:dyDescent="0.2">
      <c r="A43" s="82" t="s">
        <v>12</v>
      </c>
      <c r="B43" s="316"/>
      <c r="C43" s="308"/>
      <c r="D43" s="316"/>
      <c r="E43" s="251"/>
      <c r="F43" s="251" t="e">
        <f>VLOOKUP(E43,Aard!$A$2:$C$4,3,FALSE)</f>
        <v>#N/A</v>
      </c>
      <c r="G43" s="251"/>
      <c r="H43" s="314" t="e">
        <f>VLOOKUP(G43,Aard!$A$7:$D$10,3,FALSE)</f>
        <v>#N/A</v>
      </c>
      <c r="I43" s="3"/>
      <c r="J43" s="13" t="e">
        <f>VLOOKUP(I43,Duur!$A$2:$B$7,2,FALSE)</f>
        <v>#N/A</v>
      </c>
      <c r="K43" s="3"/>
      <c r="L43" s="3"/>
      <c r="M43" s="309" t="e">
        <f t="shared" ref="M43:M48" si="85">IF(I43="doorlopend",10,(J43*K43*L43)/48)</f>
        <v>#N/A</v>
      </c>
      <c r="N43" s="253"/>
      <c r="O43" s="315" t="e">
        <f>VLOOKUP(N43,Mate!$A$3:$C$7,3,FALSE)</f>
        <v>#N/A</v>
      </c>
      <c r="P43" s="253"/>
      <c r="Q43" s="315" t="e">
        <f>VLOOKUP(P43,Mate!$A$11:$C$13,3,FALSE)</f>
        <v>#N/A</v>
      </c>
      <c r="R43" s="253"/>
      <c r="S43" s="315" t="e">
        <f>VLOOKUP(R43,Mate!$A$16:$C$29,3,FALSE)</f>
        <v>#N/A</v>
      </c>
      <c r="T43" s="315" t="e">
        <f t="shared" si="63"/>
        <v>#N/A</v>
      </c>
      <c r="U43" s="253"/>
      <c r="V43" s="28" t="e">
        <f>VLOOKUP(U43,Mate!$E$3:$G$5,3,FALSE)</f>
        <v>#N/A</v>
      </c>
      <c r="W43" s="141">
        <f>'4. Hygieneprotocol'!$B$38</f>
        <v>9.9999999999999867E-2</v>
      </c>
      <c r="X43" s="157" t="e">
        <f t="shared" ref="X43:X48" si="86">$M43*$F43</f>
        <v>#N/A</v>
      </c>
      <c r="Y43" s="14" t="e">
        <f t="shared" ref="Y43:Y48" si="87">$M43*$H43</f>
        <v>#N/A</v>
      </c>
      <c r="Z43" s="12" t="e">
        <f t="shared" ref="Z43:Z48" si="88">$M43*$H43*$V43</f>
        <v>#N/A</v>
      </c>
      <c r="AA43" s="157" t="e">
        <f t="shared" ref="AA43:AA48" si="89">$M43*$F43*$T43</f>
        <v>#N/A</v>
      </c>
      <c r="AB43" s="14" t="e">
        <f t="shared" ref="AB43:AB48" si="90">$M43*$H43*$V43</f>
        <v>#N/A</v>
      </c>
      <c r="AC43" s="158" t="e">
        <f t="shared" ref="AC43:AC48" si="91">Z43*W43</f>
        <v>#N/A</v>
      </c>
      <c r="AD43" s="147">
        <f>VLOOKUP($BM$3,'2. Biologische agentia'!$B$9:$M$23,10,FALSE)</f>
        <v>1000</v>
      </c>
      <c r="AE43" s="19">
        <f>VLOOKUP($BM$3,'2. Biologische agentia'!$B$9:$M$23,11,FALSE)</f>
        <v>1000</v>
      </c>
      <c r="AF43" s="19">
        <f>VLOOKUP($BM$3,'2. Biologische agentia'!$B$9:$M$23,12,FALSE)</f>
        <v>1000</v>
      </c>
      <c r="AG43" s="19">
        <f>VLOOKUP($BM$3,'3. Procesmaterialen'!$B$7:$AF$21,17,FALSE)</f>
        <v>1</v>
      </c>
      <c r="AH43" s="19" t="e">
        <f>VLOOKUP($BM$3,'3. Procesmaterialen'!$B$7:$AF$21,18,FALSE)</f>
        <v>#N/A</v>
      </c>
      <c r="AI43" s="19" t="e">
        <f>VLOOKUP($BM$3,'3. Procesmaterialen'!$B$7:$AF$21,19,FALSE)</f>
        <v>#N/A</v>
      </c>
      <c r="AJ43" s="19" t="e">
        <f>VLOOKUP($BM$3,'3. Procesmaterialen'!$B$7:$AF$21,20,FALSE)</f>
        <v>#N/A</v>
      </c>
      <c r="AK43" s="19" t="e">
        <f>VLOOKUP($BM$3,'3. Procesmaterialen'!$B$7:$AF$21,21,FALSE)</f>
        <v>#N/A</v>
      </c>
      <c r="AL43" s="19" t="e">
        <f>VLOOKUP($BM$3,'3. Procesmaterialen'!$B$7:$AF$21,22,FALSE)</f>
        <v>#N/A</v>
      </c>
      <c r="AM43" s="19" t="e">
        <f>VLOOKUP($BM$3,'3. Procesmaterialen'!$B$7:$AF$21,23,FALSE)</f>
        <v>#N/A</v>
      </c>
      <c r="AN43" s="19" t="e">
        <f>VLOOKUP($BM$3,'3. Procesmaterialen'!$B$7:$AF$21,24,FALSE)</f>
        <v>#N/A</v>
      </c>
      <c r="AO43" s="19" t="e">
        <f>VLOOKUP($BM$3,'3. Procesmaterialen'!$B$7:$AF$21,25,FALSE)</f>
        <v>#N/A</v>
      </c>
      <c r="AP43" s="19" t="e">
        <f>VLOOKUP($BM$3,'3. Procesmaterialen'!$B$7:$AF$21,26,FALSE)</f>
        <v>#N/A</v>
      </c>
      <c r="AQ43" s="19" t="e">
        <f>VLOOKUP($BM$3,'3. Procesmaterialen'!$B$7:$AF$21,27,FALSE)</f>
        <v>#N/A</v>
      </c>
      <c r="AR43" s="19" t="e">
        <f>VLOOKUP($BM$3,'3. Procesmaterialen'!$B$7:$AF$21,28,FALSE)</f>
        <v>#N/A</v>
      </c>
      <c r="AS43" s="19" t="e">
        <f>VLOOKUP($BM$3,'3. Procesmaterialen'!$B$7:$AF$21,29,FALSE)</f>
        <v>#N/A</v>
      </c>
      <c r="AT43" s="19" t="e">
        <f>VLOOKUP($BM$3,'3. Procesmaterialen'!$B$7:$AF$21,30,FALSE)</f>
        <v>#N/A</v>
      </c>
      <c r="AU43" s="19" t="e">
        <f>VLOOKUP($BM$3,'3. Procesmaterialen'!$B$7:$AF$21,31,FALSE)</f>
        <v>#N/A</v>
      </c>
      <c r="AV43" s="19">
        <f t="shared" ref="AV43:BA48" si="92">IF($C43=AG$5,AG43,0)</f>
        <v>0</v>
      </c>
      <c r="AW43" s="19" t="e">
        <f t="shared" si="92"/>
        <v>#N/A</v>
      </c>
      <c r="AX43" s="19" t="e">
        <f t="shared" si="92"/>
        <v>#N/A</v>
      </c>
      <c r="AY43" s="19" t="e">
        <f t="shared" si="92"/>
        <v>#N/A</v>
      </c>
      <c r="AZ43" s="19" t="e">
        <f t="shared" si="92"/>
        <v>#N/A</v>
      </c>
      <c r="BA43" s="19" t="e">
        <f t="shared" si="92"/>
        <v>#N/A</v>
      </c>
      <c r="BB43" s="19" t="e">
        <f t="shared" ref="BB43:BB48" si="93">IF($C43=AM$5,AM43,0)</f>
        <v>#N/A</v>
      </c>
      <c r="BC43" s="19" t="e">
        <f t="shared" ref="BC43:BC48" si="94">IF($C43=AN$5,AN43,0)</f>
        <v>#N/A</v>
      </c>
      <c r="BD43" s="19" t="e">
        <f t="shared" ref="BD43:BD48" si="95">IF($C43=AO$5,AO43,0)</f>
        <v>#N/A</v>
      </c>
      <c r="BE43" s="19" t="e">
        <f t="shared" ref="BE43:BE48" si="96">IF($C43=AP$5,AP43,0)</f>
        <v>#N/A</v>
      </c>
      <c r="BF43" s="19" t="e">
        <f t="shared" ref="BF43:BF48" si="97">IF($C43=AQ$5,AQ43,0)</f>
        <v>#N/A</v>
      </c>
      <c r="BG43" s="19" t="e">
        <f t="shared" ref="BG43:BG48" si="98">IF($C43=AR$5,AR43,0)</f>
        <v>#N/A</v>
      </c>
      <c r="BH43" s="19" t="e">
        <f t="shared" ref="BH43:BH48" si="99">IF($C43=AS$5,AS43,0)</f>
        <v>#N/A</v>
      </c>
      <c r="BI43" s="19" t="e">
        <f t="shared" ref="BI43:BI48" si="100">IF($C43=AT$5,AT43,0)</f>
        <v>#N/A</v>
      </c>
      <c r="BJ43" s="19" t="e">
        <f t="shared" ref="BJ43:BJ48" si="101">IF($C43=AU$5,AU43,0)</f>
        <v>#N/A</v>
      </c>
      <c r="BK43" s="141" t="e">
        <f t="shared" ref="BK43:BK48" si="102">SUM(AV43:BJ43)</f>
        <v>#N/A</v>
      </c>
      <c r="BL43" s="440" t="e">
        <f t="shared" ref="BL43:BN48" si="103">X43*AD43*$BK43</f>
        <v>#N/A</v>
      </c>
      <c r="BM43" s="429" t="e">
        <f t="shared" si="103"/>
        <v>#N/A</v>
      </c>
      <c r="BN43" s="441" t="e">
        <f t="shared" si="103"/>
        <v>#N/A</v>
      </c>
      <c r="BO43" s="440" t="e">
        <f t="shared" ref="BO43:BQ48" si="104">AA43*AD43*$BK43</f>
        <v>#N/A</v>
      </c>
      <c r="BP43" s="429" t="e">
        <f t="shared" si="104"/>
        <v>#N/A</v>
      </c>
      <c r="BQ43" s="442" t="e">
        <f t="shared" si="104"/>
        <v>#N/A</v>
      </c>
      <c r="BR43" s="4" t="e">
        <f t="shared" si="7"/>
        <v>#N/A</v>
      </c>
      <c r="BS43" s="4" t="e">
        <f t="shared" si="8"/>
        <v>#N/A</v>
      </c>
      <c r="BT43" s="4" t="e">
        <f t="shared" si="9"/>
        <v>#N/A</v>
      </c>
      <c r="BU43" s="4" t="e">
        <f t="shared" si="10"/>
        <v>#N/A</v>
      </c>
    </row>
    <row r="44" spans="1:73" s="1" customFormat="1" x14ac:dyDescent="0.2">
      <c r="A44" s="79" t="s">
        <v>13</v>
      </c>
      <c r="B44" s="311"/>
      <c r="C44" s="308"/>
      <c r="D44" s="311"/>
      <c r="E44" s="251"/>
      <c r="F44" s="251" t="e">
        <f>VLOOKUP(E44,Aard!$A$2:$C$4,3,FALSE)</f>
        <v>#N/A</v>
      </c>
      <c r="G44" s="251"/>
      <c r="H44" s="309" t="e">
        <f>VLOOKUP(G44,Aard!$A$7:$D$10,3,FALSE)</f>
        <v>#N/A</v>
      </c>
      <c r="I44" s="3"/>
      <c r="J44" s="3" t="e">
        <f>VLOOKUP(I44,Duur!$A$2:$B$7,2,FALSE)</f>
        <v>#N/A</v>
      </c>
      <c r="K44" s="3"/>
      <c r="L44" s="3"/>
      <c r="M44" s="309" t="e">
        <f t="shared" si="85"/>
        <v>#N/A</v>
      </c>
      <c r="N44" s="253"/>
      <c r="O44" s="253" t="e">
        <f>VLOOKUP(N44,Mate!$A$3:$C$7,3,FALSE)</f>
        <v>#N/A</v>
      </c>
      <c r="P44" s="253"/>
      <c r="Q44" s="253" t="e">
        <f>VLOOKUP(P44,Mate!$A$11:$C$13,3,FALSE)</f>
        <v>#N/A</v>
      </c>
      <c r="R44" s="253"/>
      <c r="S44" s="253" t="e">
        <f>VLOOKUP(R44,Mate!$A$16:$C$29,3,FALSE)</f>
        <v>#N/A</v>
      </c>
      <c r="T44" s="253" t="e">
        <f t="shared" si="63"/>
        <v>#N/A</v>
      </c>
      <c r="U44" s="253"/>
      <c r="V44" s="19" t="e">
        <f>VLOOKUP(U44,Mate!$E$3:$G$5,3,FALSE)</f>
        <v>#N/A</v>
      </c>
      <c r="W44" s="141">
        <f>'4. Hygieneprotocol'!$B$38</f>
        <v>9.9999999999999867E-2</v>
      </c>
      <c r="X44" s="153" t="e">
        <f t="shared" si="86"/>
        <v>#N/A</v>
      </c>
      <c r="Y44" s="12" t="e">
        <f t="shared" si="87"/>
        <v>#N/A</v>
      </c>
      <c r="Z44" s="12" t="e">
        <f t="shared" si="88"/>
        <v>#N/A</v>
      </c>
      <c r="AA44" s="153" t="e">
        <f t="shared" si="89"/>
        <v>#N/A</v>
      </c>
      <c r="AB44" s="12" t="e">
        <f t="shared" si="90"/>
        <v>#N/A</v>
      </c>
      <c r="AC44" s="154" t="e">
        <f t="shared" si="91"/>
        <v>#N/A</v>
      </c>
      <c r="AD44" s="147">
        <f>VLOOKUP($BM$3,'2. Biologische agentia'!$B$9:$M$23,10,FALSE)</f>
        <v>1000</v>
      </c>
      <c r="AE44" s="19">
        <f>VLOOKUP($BM$3,'2. Biologische agentia'!$B$9:$M$23,11,FALSE)</f>
        <v>1000</v>
      </c>
      <c r="AF44" s="19">
        <f>VLOOKUP($BM$3,'2. Biologische agentia'!$B$9:$M$23,12,FALSE)</f>
        <v>1000</v>
      </c>
      <c r="AG44" s="19">
        <f>VLOOKUP($BM$3,'3. Procesmaterialen'!$B$7:$AF$21,17,FALSE)</f>
        <v>1</v>
      </c>
      <c r="AH44" s="19" t="e">
        <f>VLOOKUP($BM$3,'3. Procesmaterialen'!$B$7:$AF$21,18,FALSE)</f>
        <v>#N/A</v>
      </c>
      <c r="AI44" s="19" t="e">
        <f>VLOOKUP($BM$3,'3. Procesmaterialen'!$B$7:$AF$21,19,FALSE)</f>
        <v>#N/A</v>
      </c>
      <c r="AJ44" s="19" t="e">
        <f>VLOOKUP($BM$3,'3. Procesmaterialen'!$B$7:$AF$21,20,FALSE)</f>
        <v>#N/A</v>
      </c>
      <c r="AK44" s="19" t="e">
        <f>VLOOKUP($BM$3,'3. Procesmaterialen'!$B$7:$AF$21,21,FALSE)</f>
        <v>#N/A</v>
      </c>
      <c r="AL44" s="19" t="e">
        <f>VLOOKUP($BM$3,'3. Procesmaterialen'!$B$7:$AF$21,22,FALSE)</f>
        <v>#N/A</v>
      </c>
      <c r="AM44" s="19" t="e">
        <f>VLOOKUP($BM$3,'3. Procesmaterialen'!$B$7:$AF$21,23,FALSE)</f>
        <v>#N/A</v>
      </c>
      <c r="AN44" s="19" t="e">
        <f>VLOOKUP($BM$3,'3. Procesmaterialen'!$B$7:$AF$21,24,FALSE)</f>
        <v>#N/A</v>
      </c>
      <c r="AO44" s="19" t="e">
        <f>VLOOKUP($BM$3,'3. Procesmaterialen'!$B$7:$AF$21,25,FALSE)</f>
        <v>#N/A</v>
      </c>
      <c r="AP44" s="19" t="e">
        <f>VLOOKUP($BM$3,'3. Procesmaterialen'!$B$7:$AF$21,26,FALSE)</f>
        <v>#N/A</v>
      </c>
      <c r="AQ44" s="19" t="e">
        <f>VLOOKUP($BM$3,'3. Procesmaterialen'!$B$7:$AF$21,27,FALSE)</f>
        <v>#N/A</v>
      </c>
      <c r="AR44" s="19" t="e">
        <f>VLOOKUP($BM$3,'3. Procesmaterialen'!$B$7:$AF$21,28,FALSE)</f>
        <v>#N/A</v>
      </c>
      <c r="AS44" s="19" t="e">
        <f>VLOOKUP($BM$3,'3. Procesmaterialen'!$B$7:$AF$21,29,FALSE)</f>
        <v>#N/A</v>
      </c>
      <c r="AT44" s="19" t="e">
        <f>VLOOKUP($BM$3,'3. Procesmaterialen'!$B$7:$AF$21,30,FALSE)</f>
        <v>#N/A</v>
      </c>
      <c r="AU44" s="19" t="e">
        <f>VLOOKUP($BM$3,'3. Procesmaterialen'!$B$7:$AF$21,31,FALSE)</f>
        <v>#N/A</v>
      </c>
      <c r="AV44" s="19">
        <f t="shared" si="92"/>
        <v>0</v>
      </c>
      <c r="AW44" s="19" t="e">
        <f t="shared" si="92"/>
        <v>#N/A</v>
      </c>
      <c r="AX44" s="19" t="e">
        <f t="shared" si="92"/>
        <v>#N/A</v>
      </c>
      <c r="AY44" s="19" t="e">
        <f t="shared" si="92"/>
        <v>#N/A</v>
      </c>
      <c r="AZ44" s="19" t="e">
        <f t="shared" si="92"/>
        <v>#N/A</v>
      </c>
      <c r="BA44" s="19" t="e">
        <f t="shared" si="92"/>
        <v>#N/A</v>
      </c>
      <c r="BB44" s="19" t="e">
        <f t="shared" si="93"/>
        <v>#N/A</v>
      </c>
      <c r="BC44" s="19" t="e">
        <f t="shared" si="94"/>
        <v>#N/A</v>
      </c>
      <c r="BD44" s="19" t="e">
        <f t="shared" si="95"/>
        <v>#N/A</v>
      </c>
      <c r="BE44" s="19" t="e">
        <f t="shared" si="96"/>
        <v>#N/A</v>
      </c>
      <c r="BF44" s="19" t="e">
        <f t="shared" si="97"/>
        <v>#N/A</v>
      </c>
      <c r="BG44" s="19" t="e">
        <f t="shared" si="98"/>
        <v>#N/A</v>
      </c>
      <c r="BH44" s="19" t="e">
        <f t="shared" si="99"/>
        <v>#N/A</v>
      </c>
      <c r="BI44" s="19" t="e">
        <f t="shared" si="100"/>
        <v>#N/A</v>
      </c>
      <c r="BJ44" s="19" t="e">
        <f t="shared" si="101"/>
        <v>#N/A</v>
      </c>
      <c r="BK44" s="141" t="e">
        <f t="shared" si="102"/>
        <v>#N/A</v>
      </c>
      <c r="BL44" s="440" t="e">
        <f t="shared" si="103"/>
        <v>#N/A</v>
      </c>
      <c r="BM44" s="429" t="e">
        <f t="shared" si="103"/>
        <v>#N/A</v>
      </c>
      <c r="BN44" s="441" t="e">
        <f t="shared" si="103"/>
        <v>#N/A</v>
      </c>
      <c r="BO44" s="440" t="e">
        <f t="shared" si="104"/>
        <v>#N/A</v>
      </c>
      <c r="BP44" s="429" t="e">
        <f t="shared" si="104"/>
        <v>#N/A</v>
      </c>
      <c r="BQ44" s="442" t="e">
        <f t="shared" si="104"/>
        <v>#N/A</v>
      </c>
      <c r="BR44" s="4" t="e">
        <f t="shared" si="7"/>
        <v>#N/A</v>
      </c>
      <c r="BS44" s="4" t="e">
        <f t="shared" si="8"/>
        <v>#N/A</v>
      </c>
      <c r="BT44" s="4" t="e">
        <f t="shared" si="9"/>
        <v>#N/A</v>
      </c>
      <c r="BU44" s="4" t="e">
        <f t="shared" si="10"/>
        <v>#N/A</v>
      </c>
    </row>
    <row r="45" spans="1:73" s="1" customFormat="1" x14ac:dyDescent="0.2">
      <c r="A45" s="79" t="s">
        <v>14</v>
      </c>
      <c r="B45" s="308"/>
      <c r="C45" s="308"/>
      <c r="D45" s="308"/>
      <c r="E45" s="251"/>
      <c r="F45" s="251" t="e">
        <f>VLOOKUP(E45,Aard!$A$2:$C$4,3,FALSE)</f>
        <v>#N/A</v>
      </c>
      <c r="G45" s="251"/>
      <c r="H45" s="309" t="e">
        <f>VLOOKUP(G45,Aard!$A$7:$D$10,3,FALSE)</f>
        <v>#N/A</v>
      </c>
      <c r="I45" s="3"/>
      <c r="J45" s="3" t="e">
        <f>VLOOKUP(I45,Duur!$A$2:$B$7,2,FALSE)</f>
        <v>#N/A</v>
      </c>
      <c r="K45" s="3"/>
      <c r="L45" s="3"/>
      <c r="M45" s="309" t="e">
        <f t="shared" si="85"/>
        <v>#N/A</v>
      </c>
      <c r="N45" s="253"/>
      <c r="O45" s="253" t="e">
        <f>VLOOKUP(N45,Mate!$A$3:$C$7,3,FALSE)</f>
        <v>#N/A</v>
      </c>
      <c r="P45" s="253"/>
      <c r="Q45" s="253" t="e">
        <f>VLOOKUP(P45,Mate!$A$11:$C$13,3,FALSE)</f>
        <v>#N/A</v>
      </c>
      <c r="R45" s="253"/>
      <c r="S45" s="253" t="e">
        <f>VLOOKUP(R45,Mate!$A$16:$C$29,3,FALSE)</f>
        <v>#N/A</v>
      </c>
      <c r="T45" s="253" t="e">
        <f t="shared" si="63"/>
        <v>#N/A</v>
      </c>
      <c r="U45" s="253"/>
      <c r="V45" s="19" t="e">
        <f>VLOOKUP(U45,Mate!$E$3:$G$5,3,FALSE)</f>
        <v>#N/A</v>
      </c>
      <c r="W45" s="141">
        <f>'4. Hygieneprotocol'!$B$38</f>
        <v>9.9999999999999867E-2</v>
      </c>
      <c r="X45" s="153" t="e">
        <f t="shared" si="86"/>
        <v>#N/A</v>
      </c>
      <c r="Y45" s="12" t="e">
        <f t="shared" si="87"/>
        <v>#N/A</v>
      </c>
      <c r="Z45" s="12" t="e">
        <f t="shared" si="88"/>
        <v>#N/A</v>
      </c>
      <c r="AA45" s="153" t="e">
        <f t="shared" si="89"/>
        <v>#N/A</v>
      </c>
      <c r="AB45" s="12" t="e">
        <f t="shared" si="90"/>
        <v>#N/A</v>
      </c>
      <c r="AC45" s="154" t="e">
        <f t="shared" si="91"/>
        <v>#N/A</v>
      </c>
      <c r="AD45" s="147">
        <f>VLOOKUP($BM$3,'2. Biologische agentia'!$B$9:$M$23,10,FALSE)</f>
        <v>1000</v>
      </c>
      <c r="AE45" s="19">
        <f>VLOOKUP($BM$3,'2. Biologische agentia'!$B$9:$M$23,11,FALSE)</f>
        <v>1000</v>
      </c>
      <c r="AF45" s="19">
        <f>VLOOKUP($BM$3,'2. Biologische agentia'!$B$9:$M$23,12,FALSE)</f>
        <v>1000</v>
      </c>
      <c r="AG45" s="19">
        <f>VLOOKUP($BM$3,'3. Procesmaterialen'!$B$7:$AF$21,17,FALSE)</f>
        <v>1</v>
      </c>
      <c r="AH45" s="19" t="e">
        <f>VLOOKUP($BM$3,'3. Procesmaterialen'!$B$7:$AF$21,18,FALSE)</f>
        <v>#N/A</v>
      </c>
      <c r="AI45" s="19" t="e">
        <f>VLOOKUP($BM$3,'3. Procesmaterialen'!$B$7:$AF$21,19,FALSE)</f>
        <v>#N/A</v>
      </c>
      <c r="AJ45" s="19" t="e">
        <f>VLOOKUP($BM$3,'3. Procesmaterialen'!$B$7:$AF$21,20,FALSE)</f>
        <v>#N/A</v>
      </c>
      <c r="AK45" s="19" t="e">
        <f>VLOOKUP($BM$3,'3. Procesmaterialen'!$B$7:$AF$21,21,FALSE)</f>
        <v>#N/A</v>
      </c>
      <c r="AL45" s="19" t="e">
        <f>VLOOKUP($BM$3,'3. Procesmaterialen'!$B$7:$AF$21,22,FALSE)</f>
        <v>#N/A</v>
      </c>
      <c r="AM45" s="19" t="e">
        <f>VLOOKUP($BM$3,'3. Procesmaterialen'!$B$7:$AF$21,23,FALSE)</f>
        <v>#N/A</v>
      </c>
      <c r="AN45" s="19" t="e">
        <f>VLOOKUP($BM$3,'3. Procesmaterialen'!$B$7:$AF$21,24,FALSE)</f>
        <v>#N/A</v>
      </c>
      <c r="AO45" s="19" t="e">
        <f>VLOOKUP($BM$3,'3. Procesmaterialen'!$B$7:$AF$21,25,FALSE)</f>
        <v>#N/A</v>
      </c>
      <c r="AP45" s="19" t="e">
        <f>VLOOKUP($BM$3,'3. Procesmaterialen'!$B$7:$AF$21,26,FALSE)</f>
        <v>#N/A</v>
      </c>
      <c r="AQ45" s="19" t="e">
        <f>VLOOKUP($BM$3,'3. Procesmaterialen'!$B$7:$AF$21,27,FALSE)</f>
        <v>#N/A</v>
      </c>
      <c r="AR45" s="19" t="e">
        <f>VLOOKUP($BM$3,'3. Procesmaterialen'!$B$7:$AF$21,28,FALSE)</f>
        <v>#N/A</v>
      </c>
      <c r="AS45" s="19" t="e">
        <f>VLOOKUP($BM$3,'3. Procesmaterialen'!$B$7:$AF$21,29,FALSE)</f>
        <v>#N/A</v>
      </c>
      <c r="AT45" s="19" t="e">
        <f>VLOOKUP($BM$3,'3. Procesmaterialen'!$B$7:$AF$21,30,FALSE)</f>
        <v>#N/A</v>
      </c>
      <c r="AU45" s="19" t="e">
        <f>VLOOKUP($BM$3,'3. Procesmaterialen'!$B$7:$AF$21,31,FALSE)</f>
        <v>#N/A</v>
      </c>
      <c r="AV45" s="19">
        <f t="shared" si="92"/>
        <v>0</v>
      </c>
      <c r="AW45" s="19" t="e">
        <f t="shared" si="92"/>
        <v>#N/A</v>
      </c>
      <c r="AX45" s="19" t="e">
        <f t="shared" si="92"/>
        <v>#N/A</v>
      </c>
      <c r="AY45" s="19" t="e">
        <f t="shared" si="92"/>
        <v>#N/A</v>
      </c>
      <c r="AZ45" s="19" t="e">
        <f t="shared" si="92"/>
        <v>#N/A</v>
      </c>
      <c r="BA45" s="19" t="e">
        <f t="shared" si="92"/>
        <v>#N/A</v>
      </c>
      <c r="BB45" s="19" t="e">
        <f t="shared" si="93"/>
        <v>#N/A</v>
      </c>
      <c r="BC45" s="19" t="e">
        <f t="shared" si="94"/>
        <v>#N/A</v>
      </c>
      <c r="BD45" s="19" t="e">
        <f t="shared" si="95"/>
        <v>#N/A</v>
      </c>
      <c r="BE45" s="19" t="e">
        <f t="shared" si="96"/>
        <v>#N/A</v>
      </c>
      <c r="BF45" s="19" t="e">
        <f t="shared" si="97"/>
        <v>#N/A</v>
      </c>
      <c r="BG45" s="19" t="e">
        <f t="shared" si="98"/>
        <v>#N/A</v>
      </c>
      <c r="BH45" s="19" t="e">
        <f t="shared" si="99"/>
        <v>#N/A</v>
      </c>
      <c r="BI45" s="19" t="e">
        <f t="shared" si="100"/>
        <v>#N/A</v>
      </c>
      <c r="BJ45" s="19" t="e">
        <f t="shared" si="101"/>
        <v>#N/A</v>
      </c>
      <c r="BK45" s="141" t="e">
        <f t="shared" si="102"/>
        <v>#N/A</v>
      </c>
      <c r="BL45" s="440" t="e">
        <f t="shared" si="103"/>
        <v>#N/A</v>
      </c>
      <c r="BM45" s="429" t="e">
        <f t="shared" si="103"/>
        <v>#N/A</v>
      </c>
      <c r="BN45" s="441" t="e">
        <f t="shared" si="103"/>
        <v>#N/A</v>
      </c>
      <c r="BO45" s="440" t="e">
        <f t="shared" si="104"/>
        <v>#N/A</v>
      </c>
      <c r="BP45" s="429" t="e">
        <f t="shared" si="104"/>
        <v>#N/A</v>
      </c>
      <c r="BQ45" s="442" t="e">
        <f t="shared" si="104"/>
        <v>#N/A</v>
      </c>
      <c r="BR45" s="4" t="e">
        <f t="shared" si="7"/>
        <v>#N/A</v>
      </c>
      <c r="BS45" s="4" t="e">
        <f t="shared" si="8"/>
        <v>#N/A</v>
      </c>
      <c r="BT45" s="4" t="e">
        <f t="shared" si="9"/>
        <v>#N/A</v>
      </c>
      <c r="BU45" s="4" t="e">
        <f t="shared" si="10"/>
        <v>#N/A</v>
      </c>
    </row>
    <row r="46" spans="1:73" s="1" customFormat="1" x14ac:dyDescent="0.2">
      <c r="A46" s="79" t="s">
        <v>15</v>
      </c>
      <c r="B46" s="311"/>
      <c r="C46" s="308"/>
      <c r="D46" s="311"/>
      <c r="E46" s="251"/>
      <c r="F46" s="251" t="e">
        <f>VLOOKUP(E46,Aard!$A$2:$C$4,3,FALSE)</f>
        <v>#N/A</v>
      </c>
      <c r="G46" s="251"/>
      <c r="H46" s="309" t="e">
        <f>VLOOKUP(G46,Aard!$A$7:$D$10,3,FALSE)</f>
        <v>#N/A</v>
      </c>
      <c r="I46" s="3"/>
      <c r="J46" s="3" t="e">
        <f>VLOOKUP(I46,Duur!$A$2:$B$7,2,FALSE)</f>
        <v>#N/A</v>
      </c>
      <c r="K46" s="3"/>
      <c r="L46" s="3"/>
      <c r="M46" s="309" t="e">
        <f t="shared" si="85"/>
        <v>#N/A</v>
      </c>
      <c r="N46" s="253"/>
      <c r="O46" s="253" t="e">
        <f>VLOOKUP(N46,Mate!$A$3:$C$7,3,FALSE)</f>
        <v>#N/A</v>
      </c>
      <c r="P46" s="253"/>
      <c r="Q46" s="253" t="e">
        <f>VLOOKUP(P46,Mate!$A$11:$C$13,3,FALSE)</f>
        <v>#N/A</v>
      </c>
      <c r="R46" s="253"/>
      <c r="S46" s="253" t="e">
        <f>VLOOKUP(R46,Mate!$A$16:$C$29,3,FALSE)</f>
        <v>#N/A</v>
      </c>
      <c r="T46" s="253" t="e">
        <f t="shared" si="63"/>
        <v>#N/A</v>
      </c>
      <c r="U46" s="253"/>
      <c r="V46" s="19" t="e">
        <f>VLOOKUP(U46,Mate!$E$3:$G$5,3,FALSE)</f>
        <v>#N/A</v>
      </c>
      <c r="W46" s="141">
        <f>'4. Hygieneprotocol'!$B$38</f>
        <v>9.9999999999999867E-2</v>
      </c>
      <c r="X46" s="153" t="e">
        <f t="shared" si="86"/>
        <v>#N/A</v>
      </c>
      <c r="Y46" s="12" t="e">
        <f t="shared" si="87"/>
        <v>#N/A</v>
      </c>
      <c r="Z46" s="12" t="e">
        <f t="shared" si="88"/>
        <v>#N/A</v>
      </c>
      <c r="AA46" s="153" t="e">
        <f t="shared" si="89"/>
        <v>#N/A</v>
      </c>
      <c r="AB46" s="12" t="e">
        <f t="shared" si="90"/>
        <v>#N/A</v>
      </c>
      <c r="AC46" s="154" t="e">
        <f t="shared" si="91"/>
        <v>#N/A</v>
      </c>
      <c r="AD46" s="147">
        <f>VLOOKUP($BM$3,'2. Biologische agentia'!$B$9:$M$23,10,FALSE)</f>
        <v>1000</v>
      </c>
      <c r="AE46" s="19">
        <f>VLOOKUP($BM$3,'2. Biologische agentia'!$B$9:$M$23,11,FALSE)</f>
        <v>1000</v>
      </c>
      <c r="AF46" s="19">
        <f>VLOOKUP($BM$3,'2. Biologische agentia'!$B$9:$M$23,12,FALSE)</f>
        <v>1000</v>
      </c>
      <c r="AG46" s="19">
        <f>VLOOKUP($BM$3,'3. Procesmaterialen'!$B$7:$AF$21,17,FALSE)</f>
        <v>1</v>
      </c>
      <c r="AH46" s="19" t="e">
        <f>VLOOKUP($BM$3,'3. Procesmaterialen'!$B$7:$AF$21,18,FALSE)</f>
        <v>#N/A</v>
      </c>
      <c r="AI46" s="19" t="e">
        <f>VLOOKUP($BM$3,'3. Procesmaterialen'!$B$7:$AF$21,19,FALSE)</f>
        <v>#N/A</v>
      </c>
      <c r="AJ46" s="19" t="e">
        <f>VLOOKUP($BM$3,'3. Procesmaterialen'!$B$7:$AF$21,20,FALSE)</f>
        <v>#N/A</v>
      </c>
      <c r="AK46" s="19" t="e">
        <f>VLOOKUP($BM$3,'3. Procesmaterialen'!$B$7:$AF$21,21,FALSE)</f>
        <v>#N/A</v>
      </c>
      <c r="AL46" s="19" t="e">
        <f>VLOOKUP($BM$3,'3. Procesmaterialen'!$B$7:$AF$21,22,FALSE)</f>
        <v>#N/A</v>
      </c>
      <c r="AM46" s="19" t="e">
        <f>VLOOKUP($BM$3,'3. Procesmaterialen'!$B$7:$AF$21,23,FALSE)</f>
        <v>#N/A</v>
      </c>
      <c r="AN46" s="19" t="e">
        <f>VLOOKUP($BM$3,'3. Procesmaterialen'!$B$7:$AF$21,24,FALSE)</f>
        <v>#N/A</v>
      </c>
      <c r="AO46" s="19" t="e">
        <f>VLOOKUP($BM$3,'3. Procesmaterialen'!$B$7:$AF$21,25,FALSE)</f>
        <v>#N/A</v>
      </c>
      <c r="AP46" s="19" t="e">
        <f>VLOOKUP($BM$3,'3. Procesmaterialen'!$B$7:$AF$21,26,FALSE)</f>
        <v>#N/A</v>
      </c>
      <c r="AQ46" s="19" t="e">
        <f>VLOOKUP($BM$3,'3. Procesmaterialen'!$B$7:$AF$21,27,FALSE)</f>
        <v>#N/A</v>
      </c>
      <c r="AR46" s="19" t="e">
        <f>VLOOKUP($BM$3,'3. Procesmaterialen'!$B$7:$AF$21,28,FALSE)</f>
        <v>#N/A</v>
      </c>
      <c r="AS46" s="19" t="e">
        <f>VLOOKUP($BM$3,'3. Procesmaterialen'!$B$7:$AF$21,29,FALSE)</f>
        <v>#N/A</v>
      </c>
      <c r="AT46" s="19" t="e">
        <f>VLOOKUP($BM$3,'3. Procesmaterialen'!$B$7:$AF$21,30,FALSE)</f>
        <v>#N/A</v>
      </c>
      <c r="AU46" s="19" t="e">
        <f>VLOOKUP($BM$3,'3. Procesmaterialen'!$B$7:$AF$21,31,FALSE)</f>
        <v>#N/A</v>
      </c>
      <c r="AV46" s="19">
        <f t="shared" si="92"/>
        <v>0</v>
      </c>
      <c r="AW46" s="19" t="e">
        <f t="shared" si="92"/>
        <v>#N/A</v>
      </c>
      <c r="AX46" s="19" t="e">
        <f t="shared" si="92"/>
        <v>#N/A</v>
      </c>
      <c r="AY46" s="19" t="e">
        <f t="shared" si="92"/>
        <v>#N/A</v>
      </c>
      <c r="AZ46" s="19" t="e">
        <f t="shared" si="92"/>
        <v>#N/A</v>
      </c>
      <c r="BA46" s="19" t="e">
        <f t="shared" si="92"/>
        <v>#N/A</v>
      </c>
      <c r="BB46" s="19" t="e">
        <f t="shared" si="93"/>
        <v>#N/A</v>
      </c>
      <c r="BC46" s="19" t="e">
        <f t="shared" si="94"/>
        <v>#N/A</v>
      </c>
      <c r="BD46" s="19" t="e">
        <f t="shared" si="95"/>
        <v>#N/A</v>
      </c>
      <c r="BE46" s="19" t="e">
        <f t="shared" si="96"/>
        <v>#N/A</v>
      </c>
      <c r="BF46" s="19" t="e">
        <f t="shared" si="97"/>
        <v>#N/A</v>
      </c>
      <c r="BG46" s="19" t="e">
        <f t="shared" si="98"/>
        <v>#N/A</v>
      </c>
      <c r="BH46" s="19" t="e">
        <f t="shared" si="99"/>
        <v>#N/A</v>
      </c>
      <c r="BI46" s="19" t="e">
        <f t="shared" si="100"/>
        <v>#N/A</v>
      </c>
      <c r="BJ46" s="19" t="e">
        <f t="shared" si="101"/>
        <v>#N/A</v>
      </c>
      <c r="BK46" s="141" t="e">
        <f t="shared" si="102"/>
        <v>#N/A</v>
      </c>
      <c r="BL46" s="440" t="e">
        <f t="shared" si="103"/>
        <v>#N/A</v>
      </c>
      <c r="BM46" s="429" t="e">
        <f t="shared" si="103"/>
        <v>#N/A</v>
      </c>
      <c r="BN46" s="441" t="e">
        <f t="shared" si="103"/>
        <v>#N/A</v>
      </c>
      <c r="BO46" s="440" t="e">
        <f t="shared" si="104"/>
        <v>#N/A</v>
      </c>
      <c r="BP46" s="429" t="e">
        <f t="shared" si="104"/>
        <v>#N/A</v>
      </c>
      <c r="BQ46" s="442" t="e">
        <f t="shared" si="104"/>
        <v>#N/A</v>
      </c>
      <c r="BR46" s="4" t="e">
        <f t="shared" si="7"/>
        <v>#N/A</v>
      </c>
      <c r="BS46" s="4" t="e">
        <f t="shared" si="8"/>
        <v>#N/A</v>
      </c>
      <c r="BT46" s="4" t="e">
        <f t="shared" si="9"/>
        <v>#N/A</v>
      </c>
      <c r="BU46" s="4" t="e">
        <f t="shared" si="10"/>
        <v>#N/A</v>
      </c>
    </row>
    <row r="47" spans="1:73" s="1" customFormat="1" x14ac:dyDescent="0.2">
      <c r="A47" s="79" t="s">
        <v>16</v>
      </c>
      <c r="B47" s="311"/>
      <c r="C47" s="308"/>
      <c r="D47" s="311"/>
      <c r="E47" s="251"/>
      <c r="F47" s="251" t="e">
        <f>VLOOKUP(E47,Aard!$A$2:$C$4,3,FALSE)</f>
        <v>#N/A</v>
      </c>
      <c r="G47" s="251"/>
      <c r="H47" s="309" t="e">
        <f>VLOOKUP(G47,Aard!$A$7:$D$10,3,FALSE)</f>
        <v>#N/A</v>
      </c>
      <c r="I47" s="3"/>
      <c r="J47" s="3" t="e">
        <f>VLOOKUP(I47,Duur!$A$2:$B$7,2,FALSE)</f>
        <v>#N/A</v>
      </c>
      <c r="K47" s="3"/>
      <c r="L47" s="3"/>
      <c r="M47" s="309" t="e">
        <f t="shared" si="85"/>
        <v>#N/A</v>
      </c>
      <c r="N47" s="253"/>
      <c r="O47" s="253" t="e">
        <f>VLOOKUP(N47,Mate!$A$3:$C$7,3,FALSE)</f>
        <v>#N/A</v>
      </c>
      <c r="P47" s="253"/>
      <c r="Q47" s="253" t="e">
        <f>VLOOKUP(P47,Mate!$A$11:$C$13,3,FALSE)</f>
        <v>#N/A</v>
      </c>
      <c r="R47" s="253"/>
      <c r="S47" s="253" t="e">
        <f>VLOOKUP(R47,Mate!$A$16:$C$29,3,FALSE)</f>
        <v>#N/A</v>
      </c>
      <c r="T47" s="253" t="e">
        <f t="shared" si="63"/>
        <v>#N/A</v>
      </c>
      <c r="U47" s="253"/>
      <c r="V47" s="19" t="e">
        <f>VLOOKUP(U47,Mate!$E$3:$G$5,3,FALSE)</f>
        <v>#N/A</v>
      </c>
      <c r="W47" s="141">
        <f>'4. Hygieneprotocol'!$B$38</f>
        <v>9.9999999999999867E-2</v>
      </c>
      <c r="X47" s="153" t="e">
        <f t="shared" si="86"/>
        <v>#N/A</v>
      </c>
      <c r="Y47" s="12" t="e">
        <f t="shared" si="87"/>
        <v>#N/A</v>
      </c>
      <c r="Z47" s="12" t="e">
        <f t="shared" si="88"/>
        <v>#N/A</v>
      </c>
      <c r="AA47" s="153" t="e">
        <f t="shared" si="89"/>
        <v>#N/A</v>
      </c>
      <c r="AB47" s="12" t="e">
        <f t="shared" si="90"/>
        <v>#N/A</v>
      </c>
      <c r="AC47" s="154" t="e">
        <f t="shared" si="91"/>
        <v>#N/A</v>
      </c>
      <c r="AD47" s="147">
        <f>VLOOKUP($BM$3,'2. Biologische agentia'!$B$9:$M$23,10,FALSE)</f>
        <v>1000</v>
      </c>
      <c r="AE47" s="19">
        <f>VLOOKUP($BM$3,'2. Biologische agentia'!$B$9:$M$23,11,FALSE)</f>
        <v>1000</v>
      </c>
      <c r="AF47" s="19">
        <f>VLOOKUP($BM$3,'2. Biologische agentia'!$B$9:$M$23,12,FALSE)</f>
        <v>1000</v>
      </c>
      <c r="AG47" s="19">
        <f>VLOOKUP($BM$3,'3. Procesmaterialen'!$B$7:$AF$21,17,FALSE)</f>
        <v>1</v>
      </c>
      <c r="AH47" s="19" t="e">
        <f>VLOOKUP($BM$3,'3. Procesmaterialen'!$B$7:$AF$21,18,FALSE)</f>
        <v>#N/A</v>
      </c>
      <c r="AI47" s="19" t="e">
        <f>VLOOKUP($BM$3,'3. Procesmaterialen'!$B$7:$AF$21,19,FALSE)</f>
        <v>#N/A</v>
      </c>
      <c r="AJ47" s="19" t="e">
        <f>VLOOKUP($BM$3,'3. Procesmaterialen'!$B$7:$AF$21,20,FALSE)</f>
        <v>#N/A</v>
      </c>
      <c r="AK47" s="19" t="e">
        <f>VLOOKUP($BM$3,'3. Procesmaterialen'!$B$7:$AF$21,21,FALSE)</f>
        <v>#N/A</v>
      </c>
      <c r="AL47" s="19" t="e">
        <f>VLOOKUP($BM$3,'3. Procesmaterialen'!$B$7:$AF$21,22,FALSE)</f>
        <v>#N/A</v>
      </c>
      <c r="AM47" s="19" t="e">
        <f>VLOOKUP($BM$3,'3. Procesmaterialen'!$B$7:$AF$21,23,FALSE)</f>
        <v>#N/A</v>
      </c>
      <c r="AN47" s="19" t="e">
        <f>VLOOKUP($BM$3,'3. Procesmaterialen'!$B$7:$AF$21,24,FALSE)</f>
        <v>#N/A</v>
      </c>
      <c r="AO47" s="19" t="e">
        <f>VLOOKUP($BM$3,'3. Procesmaterialen'!$B$7:$AF$21,25,FALSE)</f>
        <v>#N/A</v>
      </c>
      <c r="AP47" s="19" t="e">
        <f>VLOOKUP($BM$3,'3. Procesmaterialen'!$B$7:$AF$21,26,FALSE)</f>
        <v>#N/A</v>
      </c>
      <c r="AQ47" s="19" t="e">
        <f>VLOOKUP($BM$3,'3. Procesmaterialen'!$B$7:$AF$21,27,FALSE)</f>
        <v>#N/A</v>
      </c>
      <c r="AR47" s="19" t="e">
        <f>VLOOKUP($BM$3,'3. Procesmaterialen'!$B$7:$AF$21,28,FALSE)</f>
        <v>#N/A</v>
      </c>
      <c r="AS47" s="19" t="e">
        <f>VLOOKUP($BM$3,'3. Procesmaterialen'!$B$7:$AF$21,29,FALSE)</f>
        <v>#N/A</v>
      </c>
      <c r="AT47" s="19" t="e">
        <f>VLOOKUP($BM$3,'3. Procesmaterialen'!$B$7:$AF$21,30,FALSE)</f>
        <v>#N/A</v>
      </c>
      <c r="AU47" s="19" t="e">
        <f>VLOOKUP($BM$3,'3. Procesmaterialen'!$B$7:$AF$21,31,FALSE)</f>
        <v>#N/A</v>
      </c>
      <c r="AV47" s="19">
        <f t="shared" si="92"/>
        <v>0</v>
      </c>
      <c r="AW47" s="19" t="e">
        <f t="shared" si="92"/>
        <v>#N/A</v>
      </c>
      <c r="AX47" s="19" t="e">
        <f t="shared" si="92"/>
        <v>#N/A</v>
      </c>
      <c r="AY47" s="19" t="e">
        <f t="shared" si="92"/>
        <v>#N/A</v>
      </c>
      <c r="AZ47" s="19" t="e">
        <f t="shared" si="92"/>
        <v>#N/A</v>
      </c>
      <c r="BA47" s="19" t="e">
        <f t="shared" si="92"/>
        <v>#N/A</v>
      </c>
      <c r="BB47" s="19" t="e">
        <f t="shared" si="93"/>
        <v>#N/A</v>
      </c>
      <c r="BC47" s="19" t="e">
        <f t="shared" si="94"/>
        <v>#N/A</v>
      </c>
      <c r="BD47" s="19" t="e">
        <f t="shared" si="95"/>
        <v>#N/A</v>
      </c>
      <c r="BE47" s="19" t="e">
        <f t="shared" si="96"/>
        <v>#N/A</v>
      </c>
      <c r="BF47" s="19" t="e">
        <f t="shared" si="97"/>
        <v>#N/A</v>
      </c>
      <c r="BG47" s="19" t="e">
        <f t="shared" si="98"/>
        <v>#N/A</v>
      </c>
      <c r="BH47" s="19" t="e">
        <f t="shared" si="99"/>
        <v>#N/A</v>
      </c>
      <c r="BI47" s="19" t="e">
        <f t="shared" si="100"/>
        <v>#N/A</v>
      </c>
      <c r="BJ47" s="19" t="e">
        <f t="shared" si="101"/>
        <v>#N/A</v>
      </c>
      <c r="BK47" s="141" t="e">
        <f t="shared" si="102"/>
        <v>#N/A</v>
      </c>
      <c r="BL47" s="440" t="e">
        <f t="shared" si="103"/>
        <v>#N/A</v>
      </c>
      <c r="BM47" s="429" t="e">
        <f t="shared" si="103"/>
        <v>#N/A</v>
      </c>
      <c r="BN47" s="441" t="e">
        <f t="shared" si="103"/>
        <v>#N/A</v>
      </c>
      <c r="BO47" s="440" t="e">
        <f t="shared" si="104"/>
        <v>#N/A</v>
      </c>
      <c r="BP47" s="429" t="e">
        <f t="shared" si="104"/>
        <v>#N/A</v>
      </c>
      <c r="BQ47" s="442" t="e">
        <f t="shared" si="104"/>
        <v>#N/A</v>
      </c>
      <c r="BR47" s="4" t="e">
        <f t="shared" si="7"/>
        <v>#N/A</v>
      </c>
      <c r="BS47" s="4" t="e">
        <f t="shared" si="8"/>
        <v>#N/A</v>
      </c>
      <c r="BT47" s="4" t="e">
        <f t="shared" si="9"/>
        <v>#N/A</v>
      </c>
      <c r="BU47" s="4" t="e">
        <f t="shared" si="10"/>
        <v>#N/A</v>
      </c>
    </row>
    <row r="48" spans="1:73" s="1" customFormat="1" x14ac:dyDescent="0.2">
      <c r="A48" s="81" t="s">
        <v>225</v>
      </c>
      <c r="B48" s="310"/>
      <c r="C48" s="308"/>
      <c r="D48" s="311"/>
      <c r="E48" s="251"/>
      <c r="F48" s="251" t="e">
        <f>VLOOKUP(E48,Aard!$A$2:$C$4,3,FALSE)</f>
        <v>#N/A</v>
      </c>
      <c r="G48" s="251"/>
      <c r="H48" s="309" t="e">
        <f>VLOOKUP(G48,Aard!$A$7:$D$10,3,FALSE)</f>
        <v>#N/A</v>
      </c>
      <c r="I48" s="3"/>
      <c r="J48" s="3" t="e">
        <f>VLOOKUP(I48,Duur!$A$2:$B$7,2,FALSE)</f>
        <v>#N/A</v>
      </c>
      <c r="K48" s="3"/>
      <c r="L48" s="3"/>
      <c r="M48" s="309" t="e">
        <f t="shared" si="85"/>
        <v>#N/A</v>
      </c>
      <c r="N48" s="253"/>
      <c r="O48" s="253" t="e">
        <f>VLOOKUP(N48,Mate!$A$3:$C$7,3,FALSE)</f>
        <v>#N/A</v>
      </c>
      <c r="P48" s="253"/>
      <c r="Q48" s="253" t="e">
        <f>VLOOKUP(P48,Mate!$A$11:$C$13,3,FALSE)</f>
        <v>#N/A</v>
      </c>
      <c r="R48" s="253"/>
      <c r="S48" s="253" t="e">
        <f>VLOOKUP(R48,Mate!$A$16:$C$29,3,FALSE)</f>
        <v>#N/A</v>
      </c>
      <c r="T48" s="253" t="e">
        <f t="shared" si="63"/>
        <v>#N/A</v>
      </c>
      <c r="U48" s="253"/>
      <c r="V48" s="19" t="e">
        <f>VLOOKUP(U48,Mate!$E$3:$G$5,3,FALSE)</f>
        <v>#N/A</v>
      </c>
      <c r="W48" s="141">
        <f>'4. Hygieneprotocol'!$B$38</f>
        <v>9.9999999999999867E-2</v>
      </c>
      <c r="X48" s="153" t="e">
        <f t="shared" si="86"/>
        <v>#N/A</v>
      </c>
      <c r="Y48" s="12" t="e">
        <f t="shared" si="87"/>
        <v>#N/A</v>
      </c>
      <c r="Z48" s="12" t="e">
        <f t="shared" si="88"/>
        <v>#N/A</v>
      </c>
      <c r="AA48" s="153" t="e">
        <f t="shared" si="89"/>
        <v>#N/A</v>
      </c>
      <c r="AB48" s="12" t="e">
        <f t="shared" si="90"/>
        <v>#N/A</v>
      </c>
      <c r="AC48" s="154" t="e">
        <f t="shared" si="91"/>
        <v>#N/A</v>
      </c>
      <c r="AD48" s="147">
        <f>VLOOKUP($BM$3,'2. Biologische agentia'!$B$9:$M$23,10,FALSE)</f>
        <v>1000</v>
      </c>
      <c r="AE48" s="19">
        <f>VLOOKUP($BM$3,'2. Biologische agentia'!$B$9:$M$23,11,FALSE)</f>
        <v>1000</v>
      </c>
      <c r="AF48" s="19">
        <f>VLOOKUP($BM$3,'2. Biologische agentia'!$B$9:$M$23,12,FALSE)</f>
        <v>1000</v>
      </c>
      <c r="AG48" s="19">
        <f>VLOOKUP($BM$3,'3. Procesmaterialen'!$B$7:$AF$21,17,FALSE)</f>
        <v>1</v>
      </c>
      <c r="AH48" s="19" t="e">
        <f>VLOOKUP($BM$3,'3. Procesmaterialen'!$B$7:$AF$21,18,FALSE)</f>
        <v>#N/A</v>
      </c>
      <c r="AI48" s="19" t="e">
        <f>VLOOKUP($BM$3,'3. Procesmaterialen'!$B$7:$AF$21,19,FALSE)</f>
        <v>#N/A</v>
      </c>
      <c r="AJ48" s="19" t="e">
        <f>VLOOKUP($BM$3,'3. Procesmaterialen'!$B$7:$AF$21,20,FALSE)</f>
        <v>#N/A</v>
      </c>
      <c r="AK48" s="19" t="e">
        <f>VLOOKUP($BM$3,'3. Procesmaterialen'!$B$7:$AF$21,21,FALSE)</f>
        <v>#N/A</v>
      </c>
      <c r="AL48" s="19" t="e">
        <f>VLOOKUP($BM$3,'3. Procesmaterialen'!$B$7:$AF$21,22,FALSE)</f>
        <v>#N/A</v>
      </c>
      <c r="AM48" s="19" t="e">
        <f>VLOOKUP($BM$3,'3. Procesmaterialen'!$B$7:$AF$21,23,FALSE)</f>
        <v>#N/A</v>
      </c>
      <c r="AN48" s="19" t="e">
        <f>VLOOKUP($BM$3,'3. Procesmaterialen'!$B$7:$AF$21,24,FALSE)</f>
        <v>#N/A</v>
      </c>
      <c r="AO48" s="19" t="e">
        <f>VLOOKUP($BM$3,'3. Procesmaterialen'!$B$7:$AF$21,25,FALSE)</f>
        <v>#N/A</v>
      </c>
      <c r="AP48" s="19" t="e">
        <f>VLOOKUP($BM$3,'3. Procesmaterialen'!$B$7:$AF$21,26,FALSE)</f>
        <v>#N/A</v>
      </c>
      <c r="AQ48" s="19" t="e">
        <f>VLOOKUP($BM$3,'3. Procesmaterialen'!$B$7:$AF$21,27,FALSE)</f>
        <v>#N/A</v>
      </c>
      <c r="AR48" s="19" t="e">
        <f>VLOOKUP($BM$3,'3. Procesmaterialen'!$B$7:$AF$21,28,FALSE)</f>
        <v>#N/A</v>
      </c>
      <c r="AS48" s="19" t="e">
        <f>VLOOKUP($BM$3,'3. Procesmaterialen'!$B$7:$AF$21,29,FALSE)</f>
        <v>#N/A</v>
      </c>
      <c r="AT48" s="19" t="e">
        <f>VLOOKUP($BM$3,'3. Procesmaterialen'!$B$7:$AF$21,30,FALSE)</f>
        <v>#N/A</v>
      </c>
      <c r="AU48" s="19" t="e">
        <f>VLOOKUP($BM$3,'3. Procesmaterialen'!$B$7:$AF$21,31,FALSE)</f>
        <v>#N/A</v>
      </c>
      <c r="AV48" s="19">
        <f t="shared" si="92"/>
        <v>0</v>
      </c>
      <c r="AW48" s="19" t="e">
        <f t="shared" si="92"/>
        <v>#N/A</v>
      </c>
      <c r="AX48" s="19" t="e">
        <f t="shared" si="92"/>
        <v>#N/A</v>
      </c>
      <c r="AY48" s="19" t="e">
        <f t="shared" si="92"/>
        <v>#N/A</v>
      </c>
      <c r="AZ48" s="19" t="e">
        <f t="shared" si="92"/>
        <v>#N/A</v>
      </c>
      <c r="BA48" s="19" t="e">
        <f t="shared" si="92"/>
        <v>#N/A</v>
      </c>
      <c r="BB48" s="19" t="e">
        <f t="shared" si="93"/>
        <v>#N/A</v>
      </c>
      <c r="BC48" s="19" t="e">
        <f t="shared" si="94"/>
        <v>#N/A</v>
      </c>
      <c r="BD48" s="19" t="e">
        <f t="shared" si="95"/>
        <v>#N/A</v>
      </c>
      <c r="BE48" s="19" t="e">
        <f t="shared" si="96"/>
        <v>#N/A</v>
      </c>
      <c r="BF48" s="19" t="e">
        <f t="shared" si="97"/>
        <v>#N/A</v>
      </c>
      <c r="BG48" s="19" t="e">
        <f t="shared" si="98"/>
        <v>#N/A</v>
      </c>
      <c r="BH48" s="19" t="e">
        <f t="shared" si="99"/>
        <v>#N/A</v>
      </c>
      <c r="BI48" s="19" t="e">
        <f t="shared" si="100"/>
        <v>#N/A</v>
      </c>
      <c r="BJ48" s="19" t="e">
        <f t="shared" si="101"/>
        <v>#N/A</v>
      </c>
      <c r="BK48" s="141" t="e">
        <f t="shared" si="102"/>
        <v>#N/A</v>
      </c>
      <c r="BL48" s="440" t="e">
        <f t="shared" si="103"/>
        <v>#N/A</v>
      </c>
      <c r="BM48" s="429" t="e">
        <f t="shared" si="103"/>
        <v>#N/A</v>
      </c>
      <c r="BN48" s="441" t="e">
        <f t="shared" si="103"/>
        <v>#N/A</v>
      </c>
      <c r="BO48" s="440" t="e">
        <f t="shared" si="104"/>
        <v>#N/A</v>
      </c>
      <c r="BP48" s="429" t="e">
        <f t="shared" si="104"/>
        <v>#N/A</v>
      </c>
      <c r="BQ48" s="442" t="e">
        <f t="shared" si="104"/>
        <v>#N/A</v>
      </c>
      <c r="BR48" s="4" t="e">
        <f t="shared" si="7"/>
        <v>#N/A</v>
      </c>
      <c r="BS48" s="4" t="e">
        <f t="shared" si="8"/>
        <v>#N/A</v>
      </c>
      <c r="BT48" s="4" t="e">
        <f t="shared" si="9"/>
        <v>#N/A</v>
      </c>
      <c r="BU48" s="4" t="e">
        <f t="shared" si="10"/>
        <v>#N/A</v>
      </c>
    </row>
    <row r="49" spans="1:73" s="1" customFormat="1" x14ac:dyDescent="0.2">
      <c r="A49" s="79"/>
      <c r="B49" s="97"/>
      <c r="C49" s="97"/>
      <c r="D49" s="97"/>
      <c r="E49" s="20"/>
      <c r="F49" s="19"/>
      <c r="G49" s="20"/>
      <c r="H49" s="19"/>
      <c r="I49" s="20"/>
      <c r="J49" s="20"/>
      <c r="K49" s="20"/>
      <c r="L49" s="20"/>
      <c r="M49" s="20"/>
      <c r="N49" s="20"/>
      <c r="O49" s="19"/>
      <c r="P49" s="20"/>
      <c r="Q49" s="19"/>
      <c r="R49" s="20"/>
      <c r="S49" s="19"/>
      <c r="T49" s="19"/>
      <c r="U49" s="20"/>
      <c r="V49" s="19"/>
      <c r="W49" s="141"/>
      <c r="X49" s="81"/>
      <c r="Y49" s="19"/>
      <c r="Z49" s="141"/>
      <c r="AA49" s="153"/>
      <c r="AB49" s="12"/>
      <c r="AC49" s="154"/>
      <c r="AD49" s="147"/>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41"/>
      <c r="BL49" s="81"/>
      <c r="BM49" s="19"/>
      <c r="BN49" s="141"/>
      <c r="BO49" s="81"/>
      <c r="BP49" s="34"/>
      <c r="BQ49" s="35"/>
      <c r="BR49" s="4">
        <f t="shared" si="7"/>
        <v>0</v>
      </c>
      <c r="BS49" s="4">
        <f t="shared" si="8"/>
        <v>0</v>
      </c>
      <c r="BT49" s="4">
        <f t="shared" si="9"/>
        <v>0</v>
      </c>
      <c r="BU49" s="4">
        <f t="shared" si="10"/>
        <v>0</v>
      </c>
    </row>
    <row r="50" spans="1:73" ht="24.95" customHeight="1" thickBot="1" x14ac:dyDescent="0.35">
      <c r="A50" s="39">
        <v>4</v>
      </c>
      <c r="B50" s="248" t="s">
        <v>134</v>
      </c>
      <c r="C50" s="247"/>
      <c r="D50" s="241"/>
      <c r="E50" s="29"/>
      <c r="F50" s="31"/>
      <c r="G50" s="29"/>
      <c r="H50" s="31"/>
      <c r="I50" s="29"/>
      <c r="J50" s="29"/>
      <c r="K50" s="29"/>
      <c r="L50" s="29"/>
      <c r="M50" s="29"/>
      <c r="N50" s="29"/>
      <c r="O50" s="31"/>
      <c r="P50" s="29"/>
      <c r="Q50" s="31"/>
      <c r="R50" s="29"/>
      <c r="S50" s="31"/>
      <c r="T50" s="31"/>
      <c r="U50" s="29"/>
      <c r="V50" s="31"/>
      <c r="W50" s="143"/>
      <c r="X50" s="144"/>
      <c r="Y50" s="30"/>
      <c r="Z50" s="143"/>
      <c r="AA50" s="165"/>
      <c r="AB50" s="40"/>
      <c r="AC50" s="159"/>
      <c r="AD50" s="148"/>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142"/>
      <c r="BL50" s="433"/>
      <c r="BM50" s="434"/>
      <c r="BN50" s="435"/>
      <c r="BO50" s="433"/>
      <c r="BP50" s="436"/>
      <c r="BQ50" s="437"/>
      <c r="BR50" s="4">
        <f t="shared" si="7"/>
        <v>0</v>
      </c>
      <c r="BS50" s="4">
        <f t="shared" si="8"/>
        <v>0</v>
      </c>
      <c r="BT50" s="4">
        <f t="shared" si="9"/>
        <v>0</v>
      </c>
      <c r="BU50" s="4">
        <f t="shared" si="10"/>
        <v>0</v>
      </c>
    </row>
    <row r="51" spans="1:73" s="1" customFormat="1" ht="13.5" thickTop="1" x14ac:dyDescent="0.2">
      <c r="A51" s="80" t="s">
        <v>17</v>
      </c>
      <c r="B51" s="313"/>
      <c r="C51" s="308"/>
      <c r="D51" s="313"/>
      <c r="E51" s="251"/>
      <c r="F51" s="251" t="e">
        <f>VLOOKUP(E51,Aard!$A$2:$C$4,3,FALSE)</f>
        <v>#N/A</v>
      </c>
      <c r="G51" s="251"/>
      <c r="H51" s="314" t="e">
        <f>VLOOKUP(G51,Aard!$A$7:$D$10,3,FALSE)</f>
        <v>#N/A</v>
      </c>
      <c r="I51" s="3"/>
      <c r="J51" s="13" t="e">
        <f>VLOOKUP(I51,Duur!$A$2:$B$7,2,FALSE)</f>
        <v>#N/A</v>
      </c>
      <c r="K51" s="3"/>
      <c r="L51" s="3"/>
      <c r="M51" s="309" t="e">
        <f>IF(I51="doorlopend",10,(J51*K51*L51)/48)</f>
        <v>#N/A</v>
      </c>
      <c r="N51" s="253"/>
      <c r="O51" s="315" t="e">
        <f>VLOOKUP(N51,Mate!$A$3:$C$7,3,FALSE)</f>
        <v>#N/A</v>
      </c>
      <c r="P51" s="253"/>
      <c r="Q51" s="315" t="e">
        <f>VLOOKUP(P51,Mate!$A$11:$C$13,3,FALSE)</f>
        <v>#N/A</v>
      </c>
      <c r="R51" s="253"/>
      <c r="S51" s="315" t="e">
        <f>VLOOKUP(R51,Mate!$A$16:$C$29,3,FALSE)</f>
        <v>#N/A</v>
      </c>
      <c r="T51" s="315" t="e">
        <f>O51*Q51*S51</f>
        <v>#N/A</v>
      </c>
      <c r="U51" s="253"/>
      <c r="V51" s="28" t="e">
        <f>VLOOKUP(U51,Mate!$E$3:$G$5,3,FALSE)</f>
        <v>#N/A</v>
      </c>
      <c r="W51" s="141">
        <f>'4. Hygieneprotocol'!$B$38</f>
        <v>9.9999999999999867E-2</v>
      </c>
      <c r="X51" s="157" t="e">
        <f>$M51*$F51</f>
        <v>#N/A</v>
      </c>
      <c r="Y51" s="14" t="e">
        <f>$M51*$H51</f>
        <v>#N/A</v>
      </c>
      <c r="Z51" s="12" t="e">
        <f>$M51*$H51*$V51</f>
        <v>#N/A</v>
      </c>
      <c r="AA51" s="157" t="e">
        <f>$M51*$F51*$T51</f>
        <v>#N/A</v>
      </c>
      <c r="AB51" s="14" t="e">
        <f>$M51*$H51*$V51</f>
        <v>#N/A</v>
      </c>
      <c r="AC51" s="158" t="e">
        <f>Z51*W51</f>
        <v>#N/A</v>
      </c>
      <c r="AD51" s="147">
        <f>VLOOKUP($BM$3,'2. Biologische agentia'!$B$9:$M$23,10,FALSE)</f>
        <v>1000</v>
      </c>
      <c r="AE51" s="19">
        <f>VLOOKUP($BM$3,'2. Biologische agentia'!$B$9:$M$23,11,FALSE)</f>
        <v>1000</v>
      </c>
      <c r="AF51" s="19">
        <f>VLOOKUP($BM$3,'2. Biologische agentia'!$B$9:$M$23,12,FALSE)</f>
        <v>1000</v>
      </c>
      <c r="AG51" s="19">
        <f>VLOOKUP($BM$3,'3. Procesmaterialen'!$B$7:$AF$21,17,FALSE)</f>
        <v>1</v>
      </c>
      <c r="AH51" s="19" t="e">
        <f>VLOOKUP($BM$3,'3. Procesmaterialen'!$B$7:$AF$21,18,FALSE)</f>
        <v>#N/A</v>
      </c>
      <c r="AI51" s="19" t="e">
        <f>VLOOKUP($BM$3,'3. Procesmaterialen'!$B$7:$AF$21,19,FALSE)</f>
        <v>#N/A</v>
      </c>
      <c r="AJ51" s="19" t="e">
        <f>VLOOKUP($BM$3,'3. Procesmaterialen'!$B$7:$AF$21,20,FALSE)</f>
        <v>#N/A</v>
      </c>
      <c r="AK51" s="19" t="e">
        <f>VLOOKUP($BM$3,'3. Procesmaterialen'!$B$7:$AF$21,21,FALSE)</f>
        <v>#N/A</v>
      </c>
      <c r="AL51" s="19" t="e">
        <f>VLOOKUP($BM$3,'3. Procesmaterialen'!$B$7:$AF$21,22,FALSE)</f>
        <v>#N/A</v>
      </c>
      <c r="AM51" s="19" t="e">
        <f>VLOOKUP($BM$3,'3. Procesmaterialen'!$B$7:$AF$21,23,FALSE)</f>
        <v>#N/A</v>
      </c>
      <c r="AN51" s="19" t="e">
        <f>VLOOKUP($BM$3,'3. Procesmaterialen'!$B$7:$AF$21,24,FALSE)</f>
        <v>#N/A</v>
      </c>
      <c r="AO51" s="19" t="e">
        <f>VLOOKUP($BM$3,'3. Procesmaterialen'!$B$7:$AF$21,25,FALSE)</f>
        <v>#N/A</v>
      </c>
      <c r="AP51" s="19" t="e">
        <f>VLOOKUP($BM$3,'3. Procesmaterialen'!$B$7:$AF$21,26,FALSE)</f>
        <v>#N/A</v>
      </c>
      <c r="AQ51" s="19" t="e">
        <f>VLOOKUP($BM$3,'3. Procesmaterialen'!$B$7:$AF$21,27,FALSE)</f>
        <v>#N/A</v>
      </c>
      <c r="AR51" s="19" t="e">
        <f>VLOOKUP($BM$3,'3. Procesmaterialen'!$B$7:$AF$21,28,FALSE)</f>
        <v>#N/A</v>
      </c>
      <c r="AS51" s="19" t="e">
        <f>VLOOKUP($BM$3,'3. Procesmaterialen'!$B$7:$AF$21,29,FALSE)</f>
        <v>#N/A</v>
      </c>
      <c r="AT51" s="19" t="e">
        <f>VLOOKUP($BM$3,'3. Procesmaterialen'!$B$7:$AF$21,30,FALSE)</f>
        <v>#N/A</v>
      </c>
      <c r="AU51" s="19" t="e">
        <f>VLOOKUP($BM$3,'3. Procesmaterialen'!$B$7:$AF$21,31,FALSE)</f>
        <v>#N/A</v>
      </c>
      <c r="AV51" s="19">
        <f t="shared" ref="AV51:BJ55" si="105">IF($C51=AG$5,AG51,0)</f>
        <v>0</v>
      </c>
      <c r="AW51" s="19" t="e">
        <f t="shared" si="105"/>
        <v>#N/A</v>
      </c>
      <c r="AX51" s="19" t="e">
        <f t="shared" si="105"/>
        <v>#N/A</v>
      </c>
      <c r="AY51" s="19" t="e">
        <f t="shared" si="105"/>
        <v>#N/A</v>
      </c>
      <c r="AZ51" s="19" t="e">
        <f t="shared" si="105"/>
        <v>#N/A</v>
      </c>
      <c r="BA51" s="19" t="e">
        <f t="shared" si="105"/>
        <v>#N/A</v>
      </c>
      <c r="BB51" s="19" t="e">
        <f t="shared" si="105"/>
        <v>#N/A</v>
      </c>
      <c r="BC51" s="19" t="e">
        <f t="shared" si="105"/>
        <v>#N/A</v>
      </c>
      <c r="BD51" s="19" t="e">
        <f t="shared" si="105"/>
        <v>#N/A</v>
      </c>
      <c r="BE51" s="19" t="e">
        <f t="shared" si="105"/>
        <v>#N/A</v>
      </c>
      <c r="BF51" s="19" t="e">
        <f t="shared" si="105"/>
        <v>#N/A</v>
      </c>
      <c r="BG51" s="19" t="e">
        <f t="shared" si="105"/>
        <v>#N/A</v>
      </c>
      <c r="BH51" s="19" t="e">
        <f t="shared" si="105"/>
        <v>#N/A</v>
      </c>
      <c r="BI51" s="19" t="e">
        <f t="shared" si="105"/>
        <v>#N/A</v>
      </c>
      <c r="BJ51" s="19" t="e">
        <f t="shared" si="105"/>
        <v>#N/A</v>
      </c>
      <c r="BK51" s="141" t="e">
        <f>SUM(AV51:BJ51)</f>
        <v>#N/A</v>
      </c>
      <c r="BL51" s="440" t="e">
        <f t="shared" ref="BL51:BN55" si="106">X51*AD51*$BK51</f>
        <v>#N/A</v>
      </c>
      <c r="BM51" s="429" t="e">
        <f t="shared" si="106"/>
        <v>#N/A</v>
      </c>
      <c r="BN51" s="441" t="e">
        <f t="shared" si="106"/>
        <v>#N/A</v>
      </c>
      <c r="BO51" s="440" t="e">
        <f t="shared" ref="BO51:BQ55" si="107">AA51*AD51*$BK51</f>
        <v>#N/A</v>
      </c>
      <c r="BP51" s="429" t="e">
        <f t="shared" si="107"/>
        <v>#N/A</v>
      </c>
      <c r="BQ51" s="442" t="e">
        <f t="shared" si="107"/>
        <v>#N/A</v>
      </c>
      <c r="BR51" s="4" t="e">
        <f t="shared" si="7"/>
        <v>#N/A</v>
      </c>
      <c r="BS51" s="4" t="e">
        <f t="shared" si="8"/>
        <v>#N/A</v>
      </c>
      <c r="BT51" s="4" t="e">
        <f t="shared" si="9"/>
        <v>#N/A</v>
      </c>
      <c r="BU51" s="4" t="e">
        <f t="shared" si="10"/>
        <v>#N/A</v>
      </c>
    </row>
    <row r="52" spans="1:73" s="1" customFormat="1" x14ac:dyDescent="0.2">
      <c r="A52" s="81" t="s">
        <v>187</v>
      </c>
      <c r="B52" s="308"/>
      <c r="C52" s="308"/>
      <c r="D52" s="308"/>
      <c r="E52" s="251"/>
      <c r="F52" s="251" t="e">
        <f>VLOOKUP(E52,Aard!$A$2:$C$4,3,FALSE)</f>
        <v>#N/A</v>
      </c>
      <c r="G52" s="251"/>
      <c r="H52" s="309" t="e">
        <f>VLOOKUP(G52,Aard!$A$7:$D$10,3,FALSE)</f>
        <v>#N/A</v>
      </c>
      <c r="I52" s="3"/>
      <c r="J52" s="3" t="e">
        <f>VLOOKUP(I52,Duur!$A$2:$B$7,2,FALSE)</f>
        <v>#N/A</v>
      </c>
      <c r="K52" s="3"/>
      <c r="L52" s="3"/>
      <c r="M52" s="309" t="e">
        <f>IF(I52="doorlopend",10,(J52*K52*L52)/48)</f>
        <v>#N/A</v>
      </c>
      <c r="N52" s="253"/>
      <c r="O52" s="253" t="e">
        <f>VLOOKUP(N52,Mate!$A$3:$C$7,3,FALSE)</f>
        <v>#N/A</v>
      </c>
      <c r="P52" s="253"/>
      <c r="Q52" s="253" t="e">
        <f>VLOOKUP(P52,Mate!$A$11:$C$13,3,FALSE)</f>
        <v>#N/A</v>
      </c>
      <c r="R52" s="253"/>
      <c r="S52" s="253" t="e">
        <f>VLOOKUP(R52,Mate!$A$16:$C$29,3,FALSE)</f>
        <v>#N/A</v>
      </c>
      <c r="T52" s="253" t="e">
        <f>O52*Q52*S52</f>
        <v>#N/A</v>
      </c>
      <c r="U52" s="253"/>
      <c r="V52" s="19" t="e">
        <f>VLOOKUP(U52,Mate!$E$3:$G$5,3,FALSE)</f>
        <v>#N/A</v>
      </c>
      <c r="W52" s="141">
        <f>'4. Hygieneprotocol'!$B$38</f>
        <v>9.9999999999999867E-2</v>
      </c>
      <c r="X52" s="153" t="e">
        <f>$M52*$F52</f>
        <v>#N/A</v>
      </c>
      <c r="Y52" s="12" t="e">
        <f>$M52*$H52</f>
        <v>#N/A</v>
      </c>
      <c r="Z52" s="12" t="e">
        <f>$M52*$H52*$V52</f>
        <v>#N/A</v>
      </c>
      <c r="AA52" s="153" t="e">
        <f>$M52*$F52*$T52</f>
        <v>#N/A</v>
      </c>
      <c r="AB52" s="12" t="e">
        <f>$M52*$H52*$V52</f>
        <v>#N/A</v>
      </c>
      <c r="AC52" s="154" t="e">
        <f>Z52*W52</f>
        <v>#N/A</v>
      </c>
      <c r="AD52" s="147">
        <f>VLOOKUP($BM$3,'2. Biologische agentia'!$B$9:$M$23,10,FALSE)</f>
        <v>1000</v>
      </c>
      <c r="AE52" s="19">
        <f>VLOOKUP($BM$3,'2. Biologische agentia'!$B$9:$M$23,11,FALSE)</f>
        <v>1000</v>
      </c>
      <c r="AF52" s="19">
        <f>VLOOKUP($BM$3,'2. Biologische agentia'!$B$9:$M$23,12,FALSE)</f>
        <v>1000</v>
      </c>
      <c r="AG52" s="19">
        <f>VLOOKUP($BM$3,'3. Procesmaterialen'!$B$7:$AF$21,17,FALSE)</f>
        <v>1</v>
      </c>
      <c r="AH52" s="19" t="e">
        <f>VLOOKUP($BM$3,'3. Procesmaterialen'!$B$7:$AF$21,18,FALSE)</f>
        <v>#N/A</v>
      </c>
      <c r="AI52" s="19" t="e">
        <f>VLOOKUP($BM$3,'3. Procesmaterialen'!$B$7:$AF$21,19,FALSE)</f>
        <v>#N/A</v>
      </c>
      <c r="AJ52" s="19" t="e">
        <f>VLOOKUP($BM$3,'3. Procesmaterialen'!$B$7:$AF$21,20,FALSE)</f>
        <v>#N/A</v>
      </c>
      <c r="AK52" s="19" t="e">
        <f>VLOOKUP($BM$3,'3. Procesmaterialen'!$B$7:$AF$21,21,FALSE)</f>
        <v>#N/A</v>
      </c>
      <c r="AL52" s="19" t="e">
        <f>VLOOKUP($BM$3,'3. Procesmaterialen'!$B$7:$AF$21,22,FALSE)</f>
        <v>#N/A</v>
      </c>
      <c r="AM52" s="19" t="e">
        <f>VLOOKUP($BM$3,'3. Procesmaterialen'!$B$7:$AF$21,23,FALSE)</f>
        <v>#N/A</v>
      </c>
      <c r="AN52" s="19" t="e">
        <f>VLOOKUP($BM$3,'3. Procesmaterialen'!$B$7:$AF$21,24,FALSE)</f>
        <v>#N/A</v>
      </c>
      <c r="AO52" s="19" t="e">
        <f>VLOOKUP($BM$3,'3. Procesmaterialen'!$B$7:$AF$21,25,FALSE)</f>
        <v>#N/A</v>
      </c>
      <c r="AP52" s="19" t="e">
        <f>VLOOKUP($BM$3,'3. Procesmaterialen'!$B$7:$AF$21,26,FALSE)</f>
        <v>#N/A</v>
      </c>
      <c r="AQ52" s="19" t="e">
        <f>VLOOKUP($BM$3,'3. Procesmaterialen'!$B$7:$AF$21,27,FALSE)</f>
        <v>#N/A</v>
      </c>
      <c r="AR52" s="19" t="e">
        <f>VLOOKUP($BM$3,'3. Procesmaterialen'!$B$7:$AF$21,28,FALSE)</f>
        <v>#N/A</v>
      </c>
      <c r="AS52" s="19" t="e">
        <f>VLOOKUP($BM$3,'3. Procesmaterialen'!$B$7:$AF$21,29,FALSE)</f>
        <v>#N/A</v>
      </c>
      <c r="AT52" s="19" t="e">
        <f>VLOOKUP($BM$3,'3. Procesmaterialen'!$B$7:$AF$21,30,FALSE)</f>
        <v>#N/A</v>
      </c>
      <c r="AU52" s="19" t="e">
        <f>VLOOKUP($BM$3,'3. Procesmaterialen'!$B$7:$AF$21,31,FALSE)</f>
        <v>#N/A</v>
      </c>
      <c r="AV52" s="19">
        <f t="shared" si="105"/>
        <v>0</v>
      </c>
      <c r="AW52" s="19" t="e">
        <f t="shared" si="105"/>
        <v>#N/A</v>
      </c>
      <c r="AX52" s="19" t="e">
        <f t="shared" si="105"/>
        <v>#N/A</v>
      </c>
      <c r="AY52" s="19" t="e">
        <f t="shared" si="105"/>
        <v>#N/A</v>
      </c>
      <c r="AZ52" s="19" t="e">
        <f t="shared" si="105"/>
        <v>#N/A</v>
      </c>
      <c r="BA52" s="19" t="e">
        <f t="shared" si="105"/>
        <v>#N/A</v>
      </c>
      <c r="BB52" s="19" t="e">
        <f t="shared" si="105"/>
        <v>#N/A</v>
      </c>
      <c r="BC52" s="19" t="e">
        <f t="shared" si="105"/>
        <v>#N/A</v>
      </c>
      <c r="BD52" s="19" t="e">
        <f t="shared" si="105"/>
        <v>#N/A</v>
      </c>
      <c r="BE52" s="19" t="e">
        <f t="shared" si="105"/>
        <v>#N/A</v>
      </c>
      <c r="BF52" s="19" t="e">
        <f t="shared" si="105"/>
        <v>#N/A</v>
      </c>
      <c r="BG52" s="19" t="e">
        <f t="shared" si="105"/>
        <v>#N/A</v>
      </c>
      <c r="BH52" s="19" t="e">
        <f t="shared" si="105"/>
        <v>#N/A</v>
      </c>
      <c r="BI52" s="19" t="e">
        <f t="shared" si="105"/>
        <v>#N/A</v>
      </c>
      <c r="BJ52" s="19" t="e">
        <f t="shared" si="105"/>
        <v>#N/A</v>
      </c>
      <c r="BK52" s="141" t="e">
        <f>SUM(AV52:BJ52)</f>
        <v>#N/A</v>
      </c>
      <c r="BL52" s="440" t="e">
        <f t="shared" si="106"/>
        <v>#N/A</v>
      </c>
      <c r="BM52" s="429" t="e">
        <f t="shared" si="106"/>
        <v>#N/A</v>
      </c>
      <c r="BN52" s="441" t="e">
        <f t="shared" si="106"/>
        <v>#N/A</v>
      </c>
      <c r="BO52" s="440" t="e">
        <f t="shared" si="107"/>
        <v>#N/A</v>
      </c>
      <c r="BP52" s="429" t="e">
        <f t="shared" si="107"/>
        <v>#N/A</v>
      </c>
      <c r="BQ52" s="442" t="e">
        <f t="shared" si="107"/>
        <v>#N/A</v>
      </c>
      <c r="BR52" s="4" t="e">
        <f t="shared" si="7"/>
        <v>#N/A</v>
      </c>
      <c r="BS52" s="4" t="e">
        <f t="shared" si="8"/>
        <v>#N/A</v>
      </c>
      <c r="BT52" s="4" t="e">
        <f t="shared" si="9"/>
        <v>#N/A</v>
      </c>
      <c r="BU52" s="4" t="e">
        <f t="shared" si="10"/>
        <v>#N/A</v>
      </c>
    </row>
    <row r="53" spans="1:73" s="1" customFormat="1" x14ac:dyDescent="0.2">
      <c r="A53" s="81" t="s">
        <v>188</v>
      </c>
      <c r="B53" s="308"/>
      <c r="C53" s="308"/>
      <c r="D53" s="308"/>
      <c r="E53" s="251"/>
      <c r="F53" s="251" t="e">
        <f>VLOOKUP(E53,Aard!$A$2:$C$4,3,FALSE)</f>
        <v>#N/A</v>
      </c>
      <c r="G53" s="251"/>
      <c r="H53" s="309" t="e">
        <f>VLOOKUP(G53,Aard!$A$7:$D$10,3,FALSE)</f>
        <v>#N/A</v>
      </c>
      <c r="I53" s="3"/>
      <c r="J53" s="3" t="e">
        <f>VLOOKUP(I53,Duur!$A$2:$B$7,2,FALSE)</f>
        <v>#N/A</v>
      </c>
      <c r="K53" s="3"/>
      <c r="L53" s="3"/>
      <c r="M53" s="309" t="e">
        <f>IF(I53="doorlopend",10,(J53*K53*L53)/48)</f>
        <v>#N/A</v>
      </c>
      <c r="N53" s="253"/>
      <c r="O53" s="253" t="e">
        <f>VLOOKUP(N53,Mate!$A$3:$C$7,3,FALSE)</f>
        <v>#N/A</v>
      </c>
      <c r="P53" s="253"/>
      <c r="Q53" s="253" t="e">
        <f>VLOOKUP(P53,Mate!$A$11:$C$13,3,FALSE)</f>
        <v>#N/A</v>
      </c>
      <c r="R53" s="253"/>
      <c r="S53" s="253" t="e">
        <f>VLOOKUP(R53,Mate!$A$16:$C$29,3,FALSE)</f>
        <v>#N/A</v>
      </c>
      <c r="T53" s="253" t="e">
        <f>O53*Q53*S53</f>
        <v>#N/A</v>
      </c>
      <c r="U53" s="253"/>
      <c r="V53" s="19" t="e">
        <f>VLOOKUP(U53,Mate!$E$3:$G$5,3,FALSE)</f>
        <v>#N/A</v>
      </c>
      <c r="W53" s="141">
        <f>'4. Hygieneprotocol'!$B$38</f>
        <v>9.9999999999999867E-2</v>
      </c>
      <c r="X53" s="153" t="e">
        <f>$M53*$F53</f>
        <v>#N/A</v>
      </c>
      <c r="Y53" s="12" t="e">
        <f>$M53*$H53</f>
        <v>#N/A</v>
      </c>
      <c r="Z53" s="12" t="e">
        <f>$M53*$H53*$V53</f>
        <v>#N/A</v>
      </c>
      <c r="AA53" s="153" t="e">
        <f>$M53*$F53*$T53</f>
        <v>#N/A</v>
      </c>
      <c r="AB53" s="12" t="e">
        <f>$M53*$H53*$V53</f>
        <v>#N/A</v>
      </c>
      <c r="AC53" s="154" t="e">
        <f>Z53*W53</f>
        <v>#N/A</v>
      </c>
      <c r="AD53" s="147">
        <f>VLOOKUP($BM$3,'2. Biologische agentia'!$B$9:$M$23,10,FALSE)</f>
        <v>1000</v>
      </c>
      <c r="AE53" s="19">
        <f>VLOOKUP($BM$3,'2. Biologische agentia'!$B$9:$M$23,11,FALSE)</f>
        <v>1000</v>
      </c>
      <c r="AF53" s="19">
        <f>VLOOKUP($BM$3,'2. Biologische agentia'!$B$9:$M$23,12,FALSE)</f>
        <v>1000</v>
      </c>
      <c r="AG53" s="19">
        <f>VLOOKUP($BM$3,'3. Procesmaterialen'!$B$7:$AF$21,17,FALSE)</f>
        <v>1</v>
      </c>
      <c r="AH53" s="19" t="e">
        <f>VLOOKUP($BM$3,'3. Procesmaterialen'!$B$7:$AF$21,18,FALSE)</f>
        <v>#N/A</v>
      </c>
      <c r="AI53" s="19" t="e">
        <f>VLOOKUP($BM$3,'3. Procesmaterialen'!$B$7:$AF$21,19,FALSE)</f>
        <v>#N/A</v>
      </c>
      <c r="AJ53" s="19" t="e">
        <f>VLOOKUP($BM$3,'3. Procesmaterialen'!$B$7:$AF$21,20,FALSE)</f>
        <v>#N/A</v>
      </c>
      <c r="AK53" s="19" t="e">
        <f>VLOOKUP($BM$3,'3. Procesmaterialen'!$B$7:$AF$21,21,FALSE)</f>
        <v>#N/A</v>
      </c>
      <c r="AL53" s="19" t="e">
        <f>VLOOKUP($BM$3,'3. Procesmaterialen'!$B$7:$AF$21,22,FALSE)</f>
        <v>#N/A</v>
      </c>
      <c r="AM53" s="19" t="e">
        <f>VLOOKUP($BM$3,'3. Procesmaterialen'!$B$7:$AF$21,23,FALSE)</f>
        <v>#N/A</v>
      </c>
      <c r="AN53" s="19" t="e">
        <f>VLOOKUP($BM$3,'3. Procesmaterialen'!$B$7:$AF$21,24,FALSE)</f>
        <v>#N/A</v>
      </c>
      <c r="AO53" s="19" t="e">
        <f>VLOOKUP($BM$3,'3. Procesmaterialen'!$B$7:$AF$21,25,FALSE)</f>
        <v>#N/A</v>
      </c>
      <c r="AP53" s="19" t="e">
        <f>VLOOKUP($BM$3,'3. Procesmaterialen'!$B$7:$AF$21,26,FALSE)</f>
        <v>#N/A</v>
      </c>
      <c r="AQ53" s="19" t="e">
        <f>VLOOKUP($BM$3,'3. Procesmaterialen'!$B$7:$AF$21,27,FALSE)</f>
        <v>#N/A</v>
      </c>
      <c r="AR53" s="19" t="e">
        <f>VLOOKUP($BM$3,'3. Procesmaterialen'!$B$7:$AF$21,28,FALSE)</f>
        <v>#N/A</v>
      </c>
      <c r="AS53" s="19" t="e">
        <f>VLOOKUP($BM$3,'3. Procesmaterialen'!$B$7:$AF$21,29,FALSE)</f>
        <v>#N/A</v>
      </c>
      <c r="AT53" s="19" t="e">
        <f>VLOOKUP($BM$3,'3. Procesmaterialen'!$B$7:$AF$21,30,FALSE)</f>
        <v>#N/A</v>
      </c>
      <c r="AU53" s="19" t="e">
        <f>VLOOKUP($BM$3,'3. Procesmaterialen'!$B$7:$AF$21,31,FALSE)</f>
        <v>#N/A</v>
      </c>
      <c r="AV53" s="19">
        <f t="shared" si="105"/>
        <v>0</v>
      </c>
      <c r="AW53" s="19" t="e">
        <f t="shared" si="105"/>
        <v>#N/A</v>
      </c>
      <c r="AX53" s="19" t="e">
        <f t="shared" si="105"/>
        <v>#N/A</v>
      </c>
      <c r="AY53" s="19" t="e">
        <f t="shared" si="105"/>
        <v>#N/A</v>
      </c>
      <c r="AZ53" s="19" t="e">
        <f t="shared" si="105"/>
        <v>#N/A</v>
      </c>
      <c r="BA53" s="19" t="e">
        <f t="shared" si="105"/>
        <v>#N/A</v>
      </c>
      <c r="BB53" s="19" t="e">
        <f t="shared" si="105"/>
        <v>#N/A</v>
      </c>
      <c r="BC53" s="19" t="e">
        <f t="shared" si="105"/>
        <v>#N/A</v>
      </c>
      <c r="BD53" s="19" t="e">
        <f t="shared" si="105"/>
        <v>#N/A</v>
      </c>
      <c r="BE53" s="19" t="e">
        <f t="shared" si="105"/>
        <v>#N/A</v>
      </c>
      <c r="BF53" s="19" t="e">
        <f t="shared" si="105"/>
        <v>#N/A</v>
      </c>
      <c r="BG53" s="19" t="e">
        <f t="shared" si="105"/>
        <v>#N/A</v>
      </c>
      <c r="BH53" s="19" t="e">
        <f t="shared" si="105"/>
        <v>#N/A</v>
      </c>
      <c r="BI53" s="19" t="e">
        <f t="shared" si="105"/>
        <v>#N/A</v>
      </c>
      <c r="BJ53" s="19" t="e">
        <f t="shared" si="105"/>
        <v>#N/A</v>
      </c>
      <c r="BK53" s="141" t="e">
        <f>SUM(AV53:BJ53)</f>
        <v>#N/A</v>
      </c>
      <c r="BL53" s="440" t="e">
        <f t="shared" si="106"/>
        <v>#N/A</v>
      </c>
      <c r="BM53" s="429" t="e">
        <f t="shared" si="106"/>
        <v>#N/A</v>
      </c>
      <c r="BN53" s="441" t="e">
        <f t="shared" si="106"/>
        <v>#N/A</v>
      </c>
      <c r="BO53" s="440" t="e">
        <f t="shared" si="107"/>
        <v>#N/A</v>
      </c>
      <c r="BP53" s="429" t="e">
        <f t="shared" si="107"/>
        <v>#N/A</v>
      </c>
      <c r="BQ53" s="442" t="e">
        <f t="shared" si="107"/>
        <v>#N/A</v>
      </c>
      <c r="BR53" s="4" t="e">
        <f t="shared" si="7"/>
        <v>#N/A</v>
      </c>
      <c r="BS53" s="4" t="e">
        <f t="shared" si="8"/>
        <v>#N/A</v>
      </c>
      <c r="BT53" s="4" t="e">
        <f t="shared" si="9"/>
        <v>#N/A</v>
      </c>
      <c r="BU53" s="4" t="e">
        <f t="shared" si="10"/>
        <v>#N/A</v>
      </c>
    </row>
    <row r="54" spans="1:73" s="1" customFormat="1" x14ac:dyDescent="0.2">
      <c r="A54" s="81" t="s">
        <v>189</v>
      </c>
      <c r="B54" s="308"/>
      <c r="C54" s="308"/>
      <c r="D54" s="308"/>
      <c r="E54" s="251"/>
      <c r="F54" s="251" t="e">
        <f>VLOOKUP(E54,Aard!$A$2:$C$4,3,FALSE)</f>
        <v>#N/A</v>
      </c>
      <c r="G54" s="251"/>
      <c r="H54" s="309" t="e">
        <f>VLOOKUP(G54,Aard!$A$7:$D$10,3,FALSE)</f>
        <v>#N/A</v>
      </c>
      <c r="I54" s="3"/>
      <c r="J54" s="3" t="e">
        <f>VLOOKUP(I54,Duur!$A$2:$B$7,2,FALSE)</f>
        <v>#N/A</v>
      </c>
      <c r="K54" s="3"/>
      <c r="L54" s="3"/>
      <c r="M54" s="309" t="e">
        <f>IF(I54="doorlopend",10,(J54*K54*L54)/48)</f>
        <v>#N/A</v>
      </c>
      <c r="N54" s="253"/>
      <c r="O54" s="253" t="e">
        <f>VLOOKUP(N54,Mate!$A$3:$C$7,3,FALSE)</f>
        <v>#N/A</v>
      </c>
      <c r="P54" s="253"/>
      <c r="Q54" s="253" t="e">
        <f>VLOOKUP(P54,Mate!$A$11:$C$13,3,FALSE)</f>
        <v>#N/A</v>
      </c>
      <c r="R54" s="253"/>
      <c r="S54" s="253" t="e">
        <f>VLOOKUP(R54,Mate!$A$16:$C$29,3,FALSE)</f>
        <v>#N/A</v>
      </c>
      <c r="T54" s="253" t="e">
        <f>O54*Q54*S54</f>
        <v>#N/A</v>
      </c>
      <c r="U54" s="253"/>
      <c r="V54" s="19" t="e">
        <f>VLOOKUP(U54,Mate!$E$3:$G$5,3,FALSE)</f>
        <v>#N/A</v>
      </c>
      <c r="W54" s="141">
        <f>'4. Hygieneprotocol'!$B$38</f>
        <v>9.9999999999999867E-2</v>
      </c>
      <c r="X54" s="153" t="e">
        <f>$M54*$F54</f>
        <v>#N/A</v>
      </c>
      <c r="Y54" s="12" t="e">
        <f>$M54*$H54</f>
        <v>#N/A</v>
      </c>
      <c r="Z54" s="12" t="e">
        <f>$M54*$H54*$V54</f>
        <v>#N/A</v>
      </c>
      <c r="AA54" s="153" t="e">
        <f>$M54*$F54*$T54</f>
        <v>#N/A</v>
      </c>
      <c r="AB54" s="12" t="e">
        <f>$M54*$H54*$V54</f>
        <v>#N/A</v>
      </c>
      <c r="AC54" s="154" t="e">
        <f>Z54*W54</f>
        <v>#N/A</v>
      </c>
      <c r="AD54" s="147">
        <f>VLOOKUP($BM$3,'2. Biologische agentia'!$B$9:$M$23,10,FALSE)</f>
        <v>1000</v>
      </c>
      <c r="AE54" s="19">
        <f>VLOOKUP($BM$3,'2. Biologische agentia'!$B$9:$M$23,11,FALSE)</f>
        <v>1000</v>
      </c>
      <c r="AF54" s="19">
        <f>VLOOKUP($BM$3,'2. Biologische agentia'!$B$9:$M$23,12,FALSE)</f>
        <v>1000</v>
      </c>
      <c r="AG54" s="19">
        <f>VLOOKUP($BM$3,'3. Procesmaterialen'!$B$7:$AF$21,17,FALSE)</f>
        <v>1</v>
      </c>
      <c r="AH54" s="19" t="e">
        <f>VLOOKUP($BM$3,'3. Procesmaterialen'!$B$7:$AF$21,18,FALSE)</f>
        <v>#N/A</v>
      </c>
      <c r="AI54" s="19" t="e">
        <f>VLOOKUP($BM$3,'3. Procesmaterialen'!$B$7:$AF$21,19,FALSE)</f>
        <v>#N/A</v>
      </c>
      <c r="AJ54" s="19" t="e">
        <f>VLOOKUP($BM$3,'3. Procesmaterialen'!$B$7:$AF$21,20,FALSE)</f>
        <v>#N/A</v>
      </c>
      <c r="AK54" s="19" t="e">
        <f>VLOOKUP($BM$3,'3. Procesmaterialen'!$B$7:$AF$21,21,FALSE)</f>
        <v>#N/A</v>
      </c>
      <c r="AL54" s="19" t="e">
        <f>VLOOKUP($BM$3,'3. Procesmaterialen'!$B$7:$AF$21,22,FALSE)</f>
        <v>#N/A</v>
      </c>
      <c r="AM54" s="19" t="e">
        <f>VLOOKUP($BM$3,'3. Procesmaterialen'!$B$7:$AF$21,23,FALSE)</f>
        <v>#N/A</v>
      </c>
      <c r="AN54" s="19" t="e">
        <f>VLOOKUP($BM$3,'3. Procesmaterialen'!$B$7:$AF$21,24,FALSE)</f>
        <v>#N/A</v>
      </c>
      <c r="AO54" s="19" t="e">
        <f>VLOOKUP($BM$3,'3. Procesmaterialen'!$B$7:$AF$21,25,FALSE)</f>
        <v>#N/A</v>
      </c>
      <c r="AP54" s="19" t="e">
        <f>VLOOKUP($BM$3,'3. Procesmaterialen'!$B$7:$AF$21,26,FALSE)</f>
        <v>#N/A</v>
      </c>
      <c r="AQ54" s="19" t="e">
        <f>VLOOKUP($BM$3,'3. Procesmaterialen'!$B$7:$AF$21,27,FALSE)</f>
        <v>#N/A</v>
      </c>
      <c r="AR54" s="19" t="e">
        <f>VLOOKUP($BM$3,'3. Procesmaterialen'!$B$7:$AF$21,28,FALSE)</f>
        <v>#N/A</v>
      </c>
      <c r="AS54" s="19" t="e">
        <f>VLOOKUP($BM$3,'3. Procesmaterialen'!$B$7:$AF$21,29,FALSE)</f>
        <v>#N/A</v>
      </c>
      <c r="AT54" s="19" t="e">
        <f>VLOOKUP($BM$3,'3. Procesmaterialen'!$B$7:$AF$21,30,FALSE)</f>
        <v>#N/A</v>
      </c>
      <c r="AU54" s="19" t="e">
        <f>VLOOKUP($BM$3,'3. Procesmaterialen'!$B$7:$AF$21,31,FALSE)</f>
        <v>#N/A</v>
      </c>
      <c r="AV54" s="19">
        <f t="shared" si="105"/>
        <v>0</v>
      </c>
      <c r="AW54" s="19" t="e">
        <f t="shared" si="105"/>
        <v>#N/A</v>
      </c>
      <c r="AX54" s="19" t="e">
        <f t="shared" si="105"/>
        <v>#N/A</v>
      </c>
      <c r="AY54" s="19" t="e">
        <f t="shared" si="105"/>
        <v>#N/A</v>
      </c>
      <c r="AZ54" s="19" t="e">
        <f t="shared" si="105"/>
        <v>#N/A</v>
      </c>
      <c r="BA54" s="19" t="e">
        <f t="shared" si="105"/>
        <v>#N/A</v>
      </c>
      <c r="BB54" s="19" t="e">
        <f t="shared" si="105"/>
        <v>#N/A</v>
      </c>
      <c r="BC54" s="19" t="e">
        <f t="shared" si="105"/>
        <v>#N/A</v>
      </c>
      <c r="BD54" s="19" t="e">
        <f t="shared" si="105"/>
        <v>#N/A</v>
      </c>
      <c r="BE54" s="19" t="e">
        <f t="shared" si="105"/>
        <v>#N/A</v>
      </c>
      <c r="BF54" s="19" t="e">
        <f t="shared" si="105"/>
        <v>#N/A</v>
      </c>
      <c r="BG54" s="19" t="e">
        <f t="shared" si="105"/>
        <v>#N/A</v>
      </c>
      <c r="BH54" s="19" t="e">
        <f t="shared" si="105"/>
        <v>#N/A</v>
      </c>
      <c r="BI54" s="19" t="e">
        <f t="shared" si="105"/>
        <v>#N/A</v>
      </c>
      <c r="BJ54" s="19" t="e">
        <f t="shared" si="105"/>
        <v>#N/A</v>
      </c>
      <c r="BK54" s="141" t="e">
        <f>SUM(AV54:BJ54)</f>
        <v>#N/A</v>
      </c>
      <c r="BL54" s="440" t="e">
        <f t="shared" si="106"/>
        <v>#N/A</v>
      </c>
      <c r="BM54" s="429" t="e">
        <f t="shared" si="106"/>
        <v>#N/A</v>
      </c>
      <c r="BN54" s="441" t="e">
        <f t="shared" si="106"/>
        <v>#N/A</v>
      </c>
      <c r="BO54" s="440" t="e">
        <f t="shared" si="107"/>
        <v>#N/A</v>
      </c>
      <c r="BP54" s="429" t="e">
        <f t="shared" si="107"/>
        <v>#N/A</v>
      </c>
      <c r="BQ54" s="442" t="e">
        <f t="shared" si="107"/>
        <v>#N/A</v>
      </c>
      <c r="BR54" s="4" t="e">
        <f t="shared" si="7"/>
        <v>#N/A</v>
      </c>
      <c r="BS54" s="4" t="e">
        <f t="shared" si="8"/>
        <v>#N/A</v>
      </c>
      <c r="BT54" s="4" t="e">
        <f t="shared" si="9"/>
        <v>#N/A</v>
      </c>
      <c r="BU54" s="4" t="e">
        <f t="shared" si="10"/>
        <v>#N/A</v>
      </c>
    </row>
    <row r="55" spans="1:73" s="1" customFormat="1" x14ac:dyDescent="0.2">
      <c r="A55" s="83" t="s">
        <v>226</v>
      </c>
      <c r="B55" s="317"/>
      <c r="C55" s="308"/>
      <c r="D55" s="318"/>
      <c r="E55" s="251"/>
      <c r="F55" s="251" t="e">
        <f>VLOOKUP(E55,Aard!$A$2:$C$4,3,FALSE)</f>
        <v>#N/A</v>
      </c>
      <c r="G55" s="251"/>
      <c r="H55" s="319" t="e">
        <f>VLOOKUP(G55,Aard!$A$7:$D$10,3,FALSE)</f>
        <v>#N/A</v>
      </c>
      <c r="I55" s="3"/>
      <c r="J55" s="252" t="e">
        <f>VLOOKUP(I55,Duur!$A$2:$B$7,2,FALSE)</f>
        <v>#N/A</v>
      </c>
      <c r="K55" s="3"/>
      <c r="L55" s="3"/>
      <c r="M55" s="309" t="e">
        <f>IF(I55="doorlopend",10,(J55*K55*L55)/48)</f>
        <v>#N/A</v>
      </c>
      <c r="N55" s="253"/>
      <c r="O55" s="320" t="e">
        <f>VLOOKUP(N55,Mate!$A$3:$C$7,3,FALSE)</f>
        <v>#N/A</v>
      </c>
      <c r="P55" s="253"/>
      <c r="Q55" s="320" t="e">
        <f>VLOOKUP(P55,Mate!$A$11:$C$13,3,FALSE)</f>
        <v>#N/A</v>
      </c>
      <c r="R55" s="253"/>
      <c r="S55" s="320" t="e">
        <f>VLOOKUP(R55,Mate!$A$16:$C$29,3,FALSE)</f>
        <v>#N/A</v>
      </c>
      <c r="T55" s="320" t="e">
        <f>O55*Q55*S55</f>
        <v>#N/A</v>
      </c>
      <c r="U55" s="253"/>
      <c r="V55" s="37" t="e">
        <f>VLOOKUP(U55,Mate!$E$3:$G$5,3,FALSE)</f>
        <v>#N/A</v>
      </c>
      <c r="W55" s="166">
        <f>'4. Hygieneprotocol'!$B$38</f>
        <v>9.9999999999999867E-2</v>
      </c>
      <c r="X55" s="160" t="e">
        <f>$M55*$F55</f>
        <v>#N/A</v>
      </c>
      <c r="Y55" s="36" t="e">
        <f>$M55*$H55</f>
        <v>#N/A</v>
      </c>
      <c r="Z55" s="12" t="e">
        <f>$M55*$H55*$V55</f>
        <v>#N/A</v>
      </c>
      <c r="AA55" s="160" t="e">
        <f>$M55*$F55*$T55</f>
        <v>#N/A</v>
      </c>
      <c r="AB55" s="36" t="e">
        <f>$M55*$H55*$V55</f>
        <v>#N/A</v>
      </c>
      <c r="AC55" s="161" t="e">
        <f>Z55*W55</f>
        <v>#N/A</v>
      </c>
      <c r="AD55" s="147">
        <f>VLOOKUP($BM$3,'2. Biologische agentia'!$B$9:$M$23,10,FALSE)</f>
        <v>1000</v>
      </c>
      <c r="AE55" s="19">
        <f>VLOOKUP($BM$3,'2. Biologische agentia'!$B$9:$M$23,11,FALSE)</f>
        <v>1000</v>
      </c>
      <c r="AF55" s="19">
        <f>VLOOKUP($BM$3,'2. Biologische agentia'!$B$9:$M$23,12,FALSE)</f>
        <v>1000</v>
      </c>
      <c r="AG55" s="37">
        <f>VLOOKUP($BM$3,'3. Procesmaterialen'!$B$7:$AF$21,17,FALSE)</f>
        <v>1</v>
      </c>
      <c r="AH55" s="37" t="e">
        <f>VLOOKUP($BM$3,'3. Procesmaterialen'!$B$7:$AF$21,18,FALSE)</f>
        <v>#N/A</v>
      </c>
      <c r="AI55" s="37" t="e">
        <f>VLOOKUP($BM$3,'3. Procesmaterialen'!$B$7:$AF$21,19,FALSE)</f>
        <v>#N/A</v>
      </c>
      <c r="AJ55" s="37" t="e">
        <f>VLOOKUP($BM$3,'3. Procesmaterialen'!$B$7:$AF$21,20,FALSE)</f>
        <v>#N/A</v>
      </c>
      <c r="AK55" s="37" t="e">
        <f>VLOOKUP($BM$3,'3. Procesmaterialen'!$B$7:$AF$21,21,FALSE)</f>
        <v>#N/A</v>
      </c>
      <c r="AL55" s="37" t="e">
        <f>VLOOKUP($BM$3,'3. Procesmaterialen'!$B$7:$AF$21,22,FALSE)</f>
        <v>#N/A</v>
      </c>
      <c r="AM55" s="37" t="e">
        <f>VLOOKUP($BM$3,'3. Procesmaterialen'!$B$7:$AF$21,23,FALSE)</f>
        <v>#N/A</v>
      </c>
      <c r="AN55" s="37" t="e">
        <f>VLOOKUP($BM$3,'3. Procesmaterialen'!$B$7:$AF$21,24,FALSE)</f>
        <v>#N/A</v>
      </c>
      <c r="AO55" s="37" t="e">
        <f>VLOOKUP($BM$3,'3. Procesmaterialen'!$B$7:$AF$21,25,FALSE)</f>
        <v>#N/A</v>
      </c>
      <c r="AP55" s="37" t="e">
        <f>VLOOKUP($BM$3,'3. Procesmaterialen'!$B$7:$AF$21,26,FALSE)</f>
        <v>#N/A</v>
      </c>
      <c r="AQ55" s="37" t="e">
        <f>VLOOKUP($BM$3,'3. Procesmaterialen'!$B$7:$AF$21,27,FALSE)</f>
        <v>#N/A</v>
      </c>
      <c r="AR55" s="37" t="e">
        <f>VLOOKUP($BM$3,'3. Procesmaterialen'!$B$7:$AF$21,28,FALSE)</f>
        <v>#N/A</v>
      </c>
      <c r="AS55" s="37" t="e">
        <f>VLOOKUP($BM$3,'3. Procesmaterialen'!$B$7:$AF$21,29,FALSE)</f>
        <v>#N/A</v>
      </c>
      <c r="AT55" s="37" t="e">
        <f>VLOOKUP($BM$3,'3. Procesmaterialen'!$B$7:$AF$21,30,FALSE)</f>
        <v>#N/A</v>
      </c>
      <c r="AU55" s="37" t="e">
        <f>VLOOKUP($BM$3,'3. Procesmaterialen'!$B$7:$AF$21,31,FALSE)</f>
        <v>#N/A</v>
      </c>
      <c r="AV55" s="37">
        <f t="shared" si="105"/>
        <v>0</v>
      </c>
      <c r="AW55" s="37" t="e">
        <f t="shared" si="105"/>
        <v>#N/A</v>
      </c>
      <c r="AX55" s="37" t="e">
        <f t="shared" si="105"/>
        <v>#N/A</v>
      </c>
      <c r="AY55" s="37" t="e">
        <f t="shared" si="105"/>
        <v>#N/A</v>
      </c>
      <c r="AZ55" s="37" t="e">
        <f t="shared" si="105"/>
        <v>#N/A</v>
      </c>
      <c r="BA55" s="37" t="e">
        <f t="shared" si="105"/>
        <v>#N/A</v>
      </c>
      <c r="BB55" s="37" t="e">
        <f t="shared" si="105"/>
        <v>#N/A</v>
      </c>
      <c r="BC55" s="37" t="e">
        <f t="shared" si="105"/>
        <v>#N/A</v>
      </c>
      <c r="BD55" s="37" t="e">
        <f t="shared" si="105"/>
        <v>#N/A</v>
      </c>
      <c r="BE55" s="37" t="e">
        <f t="shared" si="105"/>
        <v>#N/A</v>
      </c>
      <c r="BF55" s="37" t="e">
        <f t="shared" si="105"/>
        <v>#N/A</v>
      </c>
      <c r="BG55" s="37" t="e">
        <f t="shared" si="105"/>
        <v>#N/A</v>
      </c>
      <c r="BH55" s="37" t="e">
        <f t="shared" si="105"/>
        <v>#N/A</v>
      </c>
      <c r="BI55" s="37" t="e">
        <f t="shared" si="105"/>
        <v>#N/A</v>
      </c>
      <c r="BJ55" s="37" t="e">
        <f t="shared" si="105"/>
        <v>#N/A</v>
      </c>
      <c r="BK55" s="141" t="e">
        <f>SUM(AV55:BJ55)</f>
        <v>#N/A</v>
      </c>
      <c r="BL55" s="440" t="e">
        <f t="shared" si="106"/>
        <v>#N/A</v>
      </c>
      <c r="BM55" s="429" t="e">
        <f t="shared" si="106"/>
        <v>#N/A</v>
      </c>
      <c r="BN55" s="441" t="e">
        <f t="shared" si="106"/>
        <v>#N/A</v>
      </c>
      <c r="BO55" s="440" t="e">
        <f t="shared" si="107"/>
        <v>#N/A</v>
      </c>
      <c r="BP55" s="429" t="e">
        <f t="shared" si="107"/>
        <v>#N/A</v>
      </c>
      <c r="BQ55" s="442" t="e">
        <f t="shared" si="107"/>
        <v>#N/A</v>
      </c>
      <c r="BR55" s="4" t="e">
        <f t="shared" si="7"/>
        <v>#N/A</v>
      </c>
      <c r="BS55" s="4" t="e">
        <f t="shared" si="8"/>
        <v>#N/A</v>
      </c>
      <c r="BT55" s="4" t="e">
        <f t="shared" si="9"/>
        <v>#N/A</v>
      </c>
      <c r="BU55" s="4" t="e">
        <f t="shared" si="10"/>
        <v>#N/A</v>
      </c>
    </row>
    <row r="56" spans="1:73" s="1" customFormat="1" x14ac:dyDescent="0.2">
      <c r="A56" s="27"/>
      <c r="B56" s="95"/>
      <c r="C56" s="95"/>
      <c r="D56" s="95"/>
      <c r="E56" s="27"/>
      <c r="F56" s="26"/>
      <c r="G56" s="27"/>
      <c r="H56" s="26"/>
      <c r="I56" s="27"/>
      <c r="J56" s="26"/>
      <c r="K56" s="27"/>
      <c r="L56" s="27"/>
      <c r="M56" s="27"/>
      <c r="N56" s="27"/>
      <c r="O56" s="26"/>
      <c r="P56" s="27"/>
      <c r="Q56" s="26"/>
      <c r="R56" s="27"/>
      <c r="S56" s="26"/>
      <c r="T56" s="26"/>
      <c r="U56" s="27"/>
      <c r="V56" s="26"/>
      <c r="W56" s="167"/>
      <c r="X56" s="26"/>
      <c r="Y56" s="26"/>
      <c r="Z56" s="26"/>
      <c r="AA56" s="33"/>
      <c r="AB56" s="33"/>
      <c r="AC56" s="33"/>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7"/>
      <c r="BM56" s="27"/>
      <c r="BN56" s="27"/>
      <c r="BO56" s="27"/>
    </row>
    <row r="57" spans="1:73" x14ac:dyDescent="0.2">
      <c r="F57" s="26"/>
      <c r="G57" s="16"/>
      <c r="H57" s="26"/>
      <c r="I57" s="16"/>
      <c r="O57" s="26"/>
      <c r="V57" s="26"/>
      <c r="X57" s="9"/>
      <c r="Y57" s="9"/>
      <c r="Z57" s="9"/>
      <c r="AA57" s="84"/>
      <c r="AB57" s="84"/>
      <c r="AC57" s="84"/>
    </row>
    <row r="58" spans="1:73" x14ac:dyDescent="0.2">
      <c r="F58" s="26"/>
      <c r="G58" s="16"/>
      <c r="H58" s="26"/>
      <c r="I58" s="16"/>
      <c r="O58" s="26"/>
      <c r="X58" s="9"/>
      <c r="Y58" s="9"/>
      <c r="Z58" s="9"/>
      <c r="AA58" s="84"/>
      <c r="AB58" s="84"/>
      <c r="AC58" s="84"/>
    </row>
    <row r="59" spans="1:73" x14ac:dyDescent="0.2">
      <c r="F59" s="26"/>
      <c r="G59" s="16"/>
      <c r="H59" s="26"/>
      <c r="I59" s="16"/>
      <c r="O59" s="26"/>
      <c r="X59" s="9"/>
      <c r="Y59" s="9"/>
      <c r="Z59" s="9"/>
      <c r="AA59" s="84"/>
      <c r="AB59" s="84"/>
      <c r="AC59" s="84"/>
    </row>
    <row r="60" spans="1:73" x14ac:dyDescent="0.2">
      <c r="F60" s="26"/>
      <c r="G60" s="16"/>
      <c r="H60" s="26"/>
      <c r="I60" s="16"/>
      <c r="O60" s="26"/>
      <c r="X60" s="9"/>
      <c r="Y60" s="9"/>
      <c r="Z60" s="9"/>
      <c r="AA60" s="84"/>
      <c r="AB60" s="84"/>
      <c r="AC60" s="84"/>
    </row>
    <row r="61" spans="1:73" x14ac:dyDescent="0.2">
      <c r="F61" s="26"/>
      <c r="G61" s="16"/>
      <c r="H61" s="26"/>
      <c r="I61" s="16"/>
      <c r="O61" s="26"/>
      <c r="X61" s="9"/>
      <c r="Y61" s="9"/>
      <c r="Z61" s="9"/>
      <c r="AA61" s="84"/>
      <c r="AB61" s="84"/>
      <c r="AC61" s="84"/>
    </row>
    <row r="62" spans="1:73" x14ac:dyDescent="0.2">
      <c r="F62" s="26"/>
      <c r="G62" s="16"/>
      <c r="H62" s="26"/>
      <c r="I62" s="16"/>
      <c r="O62" s="26"/>
      <c r="X62" s="9"/>
      <c r="Y62" s="9"/>
      <c r="Z62" s="9"/>
      <c r="AA62" s="84"/>
      <c r="AB62" s="84"/>
      <c r="AC62" s="84"/>
    </row>
    <row r="63" spans="1:73" x14ac:dyDescent="0.2">
      <c r="F63" s="26"/>
      <c r="G63" s="16"/>
      <c r="H63" s="26"/>
      <c r="I63" s="16"/>
      <c r="O63" s="26"/>
      <c r="X63" s="9"/>
      <c r="Y63" s="9"/>
      <c r="Z63" s="9"/>
      <c r="AA63" s="84"/>
      <c r="AB63" s="84"/>
      <c r="AC63" s="84"/>
    </row>
    <row r="64" spans="1:73" x14ac:dyDescent="0.2">
      <c r="F64" s="26"/>
      <c r="G64" s="16"/>
      <c r="H64" s="26"/>
      <c r="I64" s="16"/>
      <c r="O64" s="26"/>
      <c r="X64" s="9"/>
      <c r="Y64" s="9"/>
      <c r="Z64" s="9"/>
      <c r="AA64" s="84"/>
      <c r="AB64" s="84"/>
      <c r="AC64" s="84"/>
    </row>
    <row r="65" spans="1:69" s="91" customFormat="1" ht="120" x14ac:dyDescent="0.2">
      <c r="A65" s="85" t="s">
        <v>165</v>
      </c>
      <c r="B65" s="243" t="s">
        <v>164</v>
      </c>
      <c r="C65" s="243" t="s">
        <v>163</v>
      </c>
      <c r="D65" s="243" t="s">
        <v>166</v>
      </c>
      <c r="E65" s="86" t="s">
        <v>167</v>
      </c>
      <c r="F65" s="86" t="s">
        <v>168</v>
      </c>
      <c r="G65" s="86" t="s">
        <v>169</v>
      </c>
      <c r="H65" s="86" t="s">
        <v>170</v>
      </c>
      <c r="I65" s="87" t="s">
        <v>171</v>
      </c>
      <c r="J65" s="88"/>
      <c r="K65" s="88"/>
      <c r="L65" s="88"/>
      <c r="M65" s="88"/>
      <c r="N65" s="88"/>
      <c r="O65" s="89"/>
      <c r="P65" s="88"/>
      <c r="Q65" s="88"/>
      <c r="R65" s="88"/>
      <c r="S65" s="88"/>
      <c r="T65" s="88"/>
      <c r="U65" s="88"/>
      <c r="V65" s="88"/>
      <c r="W65" s="89"/>
      <c r="X65" s="89"/>
      <c r="Y65" s="89"/>
      <c r="Z65" s="89"/>
      <c r="AA65" s="90"/>
      <c r="AB65" s="90"/>
      <c r="AC65" s="90"/>
      <c r="AD65" s="88"/>
      <c r="AE65" s="88"/>
      <c r="AF65" s="88"/>
      <c r="AG65" s="88"/>
      <c r="AH65" s="88"/>
      <c r="AI65" s="88"/>
      <c r="AJ65" s="88"/>
      <c r="AK65" s="88"/>
      <c r="AL65" s="88"/>
      <c r="AM65" s="88"/>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row>
    <row r="66" spans="1:69" ht="63.75" x14ac:dyDescent="0.2">
      <c r="A66" s="92" t="str">
        <f>'2. Biologische agentia'!B9</f>
        <v>Aviaire influenza</v>
      </c>
      <c r="B66" s="55" t="str">
        <f>'3. Procesmaterialen'!C6</f>
        <v>Besmette kadavers of dierlijke resten</v>
      </c>
      <c r="C66" s="93" t="str">
        <f>Aard!A2</f>
        <v>&lt; 1 meter van ademzone</v>
      </c>
      <c r="D66" s="93" t="str">
        <f>Aard!A7</f>
        <v>direct + indirect</v>
      </c>
      <c r="E66" s="93" t="str">
        <f>Duur!A2</f>
        <v>jaarlijks</v>
      </c>
      <c r="F66" s="55" t="str">
        <f>Mate!A3</f>
        <v>bronafscherming met lokale afzuiging</v>
      </c>
      <c r="G66" s="93" t="str">
        <f>Mate!A11</f>
        <v>cabine met afzuiging</v>
      </c>
      <c r="H66" s="55" t="str">
        <f>Mate!A16</f>
        <v xml:space="preserve">geen </v>
      </c>
      <c r="I66" s="94" t="str">
        <f>Mate!E3</f>
        <v>nieuwe handschoenen elke dienst</v>
      </c>
      <c r="J66" s="95"/>
      <c r="K66" s="95"/>
      <c r="L66" s="95"/>
      <c r="M66" s="95"/>
      <c r="N66" s="95"/>
      <c r="O66" s="26"/>
      <c r="X66" s="9"/>
      <c r="Y66" s="9"/>
      <c r="Z66" s="9"/>
      <c r="AA66" s="84"/>
      <c r="AB66" s="84"/>
      <c r="AC66" s="84"/>
    </row>
    <row r="67" spans="1:69" ht="89.25" x14ac:dyDescent="0.2">
      <c r="A67" s="96" t="str">
        <f>'2. Biologische agentia'!B10</f>
        <v>Campylobacter spp</v>
      </c>
      <c r="B67" s="54">
        <f>'3. Procesmaterialen'!D6</f>
        <v>0</v>
      </c>
      <c r="C67" s="97" t="str">
        <f>Aard!A3</f>
        <v>&gt; 1 meter van ademzone</v>
      </c>
      <c r="D67" s="97" t="str">
        <f>Aard!A8</f>
        <v>direct</v>
      </c>
      <c r="E67" s="97" t="str">
        <f>Duur!A3</f>
        <v>maandelijks</v>
      </c>
      <c r="F67" s="54" t="str">
        <f>Mate!A4</f>
        <v>bronafscherming</v>
      </c>
      <c r="G67" s="97" t="str">
        <f>Mate!A12</f>
        <v>open / gesloten cabine zonder afzuiging</v>
      </c>
      <c r="H67" s="54" t="str">
        <f>Mate!A17</f>
        <v>Filtermasker (snuitje) P2 (FFP2)</v>
      </c>
      <c r="I67" s="98" t="str">
        <f>Mate!E4</f>
        <v>handschoenen</v>
      </c>
      <c r="J67" s="95"/>
      <c r="K67" s="95"/>
      <c r="L67" s="95"/>
      <c r="M67" s="95"/>
      <c r="N67" s="95"/>
      <c r="O67" s="26"/>
      <c r="X67" s="9"/>
      <c r="Y67" s="9"/>
      <c r="Z67" s="9"/>
      <c r="AA67" s="84"/>
      <c r="AB67" s="84"/>
      <c r="AC67" s="84"/>
    </row>
    <row r="68" spans="1:69" ht="63.75" x14ac:dyDescent="0.2">
      <c r="A68" s="96" t="str">
        <f>'2. Biologische agentia'!B11</f>
        <v>Cryptospridium spp</v>
      </c>
      <c r="B68" s="54">
        <f>'3. Procesmaterialen'!E6</f>
        <v>0</v>
      </c>
      <c r="C68" s="97" t="str">
        <f>Aard!A4</f>
        <v>afwezig</v>
      </c>
      <c r="D68" s="97" t="str">
        <f>Aard!A9</f>
        <v>indirect</v>
      </c>
      <c r="E68" s="97" t="str">
        <f>Duur!A4</f>
        <v>wekelijks</v>
      </c>
      <c r="F68" s="54" t="str">
        <f>Mate!A5</f>
        <v>lokale afzuiging (LEV)</v>
      </c>
      <c r="G68" s="97" t="str">
        <f>Mate!A13</f>
        <v>niet cabine</v>
      </c>
      <c r="H68" s="54" t="str">
        <f>Mate!A18</f>
        <v>Filtermasker (snuitje) P3 (FFP3)</v>
      </c>
      <c r="I68" s="98" t="str">
        <f>Mate!E5</f>
        <v>geen handschoenen</v>
      </c>
      <c r="J68" s="95"/>
      <c r="K68" s="95"/>
      <c r="L68" s="95"/>
      <c r="M68" s="95"/>
      <c r="N68" s="95"/>
      <c r="O68" s="26"/>
      <c r="X68" s="9"/>
      <c r="Y68" s="9"/>
      <c r="Z68" s="9"/>
      <c r="AA68" s="84"/>
      <c r="AB68" s="84"/>
      <c r="AC68" s="84"/>
    </row>
    <row r="69" spans="1:69" s="11" customFormat="1" ht="89.25" x14ac:dyDescent="0.2">
      <c r="A69" s="96" t="str">
        <f>'2. Biologische agentia'!B12</f>
        <v>Worst Case BA</v>
      </c>
      <c r="B69" s="54">
        <f>'3. Procesmaterialen'!F6</f>
        <v>0</v>
      </c>
      <c r="C69" s="97"/>
      <c r="D69" s="97" t="str">
        <f>Aard!A10</f>
        <v>afwezig</v>
      </c>
      <c r="E69" s="97" t="str">
        <f>Duur!A5</f>
        <v>dagelijks</v>
      </c>
      <c r="F69" s="54" t="str">
        <f>Mate!A6</f>
        <v>gebruik van product dat de emissie vermindert</v>
      </c>
      <c r="G69" s="99"/>
      <c r="H69" s="54" t="str">
        <f>Mate!A19</f>
        <v>Kwart/half/gelaatsmasker met filter, type P2L</v>
      </c>
      <c r="I69" s="100"/>
      <c r="J69" s="101"/>
      <c r="K69" s="101"/>
      <c r="L69" s="101"/>
      <c r="M69" s="101"/>
      <c r="N69" s="101"/>
      <c r="Q69" s="102"/>
      <c r="AC69" s="103"/>
      <c r="AD69" s="103"/>
      <c r="AE69" s="103"/>
    </row>
    <row r="70" spans="1:69" ht="89.25" x14ac:dyDescent="0.2">
      <c r="A70" s="96">
        <f>'2. Biologische agentia'!B13</f>
        <v>0</v>
      </c>
      <c r="B70" s="54">
        <f>'3. Procesmaterialen'!G6</f>
        <v>0</v>
      </c>
      <c r="C70" s="97"/>
      <c r="D70" s="54"/>
      <c r="E70" s="97" t="str">
        <f>Duur!A6</f>
        <v>doorlopend</v>
      </c>
      <c r="F70" s="54" t="str">
        <f>Mate!A7</f>
        <v>geen bronmaatregelen</v>
      </c>
      <c r="G70" s="54"/>
      <c r="H70" s="54" t="str">
        <f>Mate!A20</f>
        <v>Kwart/half/gelaatsmasker met filter, type P3L</v>
      </c>
      <c r="I70" s="104"/>
      <c r="J70" s="77"/>
      <c r="K70" s="77"/>
      <c r="L70" s="95"/>
      <c r="M70" s="95"/>
      <c r="N70" s="95"/>
      <c r="Q70" s="26"/>
      <c r="W70" s="16"/>
      <c r="Y70" s="9"/>
      <c r="Z70" s="9"/>
      <c r="AA70" s="9"/>
      <c r="AB70" s="9"/>
      <c r="AC70" s="84"/>
      <c r="AD70" s="84"/>
      <c r="AE70" s="84"/>
      <c r="BP70" s="16"/>
      <c r="BQ70" s="16"/>
    </row>
    <row r="71" spans="1:69" ht="76.5" x14ac:dyDescent="0.2">
      <c r="A71" s="96">
        <f>'2. Biologische agentia'!B14</f>
        <v>0</v>
      </c>
      <c r="B71" s="54">
        <f>'3. Procesmaterialen'!H6</f>
        <v>0</v>
      </c>
      <c r="C71" s="54"/>
      <c r="D71" s="54"/>
      <c r="E71" s="105"/>
      <c r="F71" s="54"/>
      <c r="G71" s="54"/>
      <c r="H71" s="54" t="str">
        <f>Mate!A21</f>
        <v>Volgelaatsmasker met filter, type P2L</v>
      </c>
      <c r="I71" s="104"/>
      <c r="J71" s="77"/>
      <c r="K71" s="77"/>
      <c r="L71" s="77"/>
      <c r="M71" s="77"/>
      <c r="N71" s="77"/>
      <c r="O71" s="2"/>
      <c r="R71" s="26"/>
      <c r="W71" s="16"/>
      <c r="Z71" s="9"/>
      <c r="AA71" s="9"/>
      <c r="AB71" s="9"/>
      <c r="AC71" s="9"/>
      <c r="AD71" s="84"/>
      <c r="AE71" s="84"/>
      <c r="AF71" s="84"/>
      <c r="BP71" s="16"/>
      <c r="BQ71" s="16"/>
    </row>
    <row r="72" spans="1:69" ht="76.5" x14ac:dyDescent="0.2">
      <c r="A72" s="96">
        <f>'2. Biologische agentia'!B15</f>
        <v>0</v>
      </c>
      <c r="B72" s="54">
        <f>'3. Procesmaterialen'!I6</f>
        <v>0</v>
      </c>
      <c r="C72" s="54"/>
      <c r="D72" s="54"/>
      <c r="E72" s="105"/>
      <c r="F72" s="54"/>
      <c r="G72" s="54"/>
      <c r="H72" s="54" t="str">
        <f>Mate!A22</f>
        <v>Volgelaatsmasker met filter, type P3L</v>
      </c>
      <c r="I72" s="104"/>
      <c r="J72" s="77"/>
      <c r="K72" s="77"/>
      <c r="L72" s="77"/>
      <c r="M72" s="77"/>
      <c r="N72" s="77"/>
      <c r="O72" s="2"/>
      <c r="R72" s="26"/>
      <c r="W72" s="16"/>
      <c r="Z72" s="9"/>
      <c r="AA72" s="16"/>
      <c r="AB72" s="16"/>
      <c r="AC72" s="16"/>
      <c r="AD72" s="106"/>
      <c r="AE72" s="106"/>
      <c r="AF72" s="107"/>
      <c r="BP72" s="16"/>
      <c r="BQ72" s="16"/>
    </row>
    <row r="73" spans="1:69" ht="76.5" x14ac:dyDescent="0.2">
      <c r="A73" s="96">
        <f>'2. Biologische agentia'!B16</f>
        <v>0</v>
      </c>
      <c r="B73" s="54">
        <f>'3. Procesmaterialen'!J6</f>
        <v>0</v>
      </c>
      <c r="C73" s="97"/>
      <c r="D73" s="54"/>
      <c r="E73" s="105"/>
      <c r="F73" s="54"/>
      <c r="G73" s="97"/>
      <c r="H73" s="54" t="str">
        <f>Mate!A23</f>
        <v>Masker met aangedreven filter TMP1</v>
      </c>
      <c r="I73" s="104"/>
      <c r="J73" s="95"/>
      <c r="K73" s="77"/>
      <c r="L73" s="77"/>
      <c r="M73" s="77"/>
      <c r="N73" s="77"/>
      <c r="O73" s="2"/>
      <c r="R73" s="26"/>
      <c r="W73" s="16"/>
      <c r="Z73" s="9"/>
      <c r="AA73" s="16"/>
      <c r="AB73" s="16"/>
      <c r="AC73" s="16"/>
      <c r="AD73" s="106"/>
      <c r="AE73" s="106"/>
      <c r="AF73" s="107"/>
      <c r="BP73" s="16"/>
      <c r="BQ73" s="16"/>
    </row>
    <row r="74" spans="1:69" ht="76.5" x14ac:dyDescent="0.2">
      <c r="A74" s="96">
        <f>'2. Biologische agentia'!B17</f>
        <v>0</v>
      </c>
      <c r="B74" s="54">
        <f>'3. Procesmaterialen'!K6</f>
        <v>0</v>
      </c>
      <c r="C74" s="97"/>
      <c r="D74" s="97"/>
      <c r="E74" s="105"/>
      <c r="F74" s="54"/>
      <c r="G74" s="97"/>
      <c r="H74" s="54" t="str">
        <f>Mate!A24</f>
        <v>Masker met aangedreven filter TMP2</v>
      </c>
      <c r="I74" s="104"/>
      <c r="J74" s="95"/>
      <c r="K74" s="77"/>
      <c r="L74" s="77"/>
      <c r="M74" s="77"/>
      <c r="N74" s="77"/>
      <c r="O74" s="2"/>
      <c r="R74" s="26"/>
      <c r="W74" s="16"/>
      <c r="Z74" s="9"/>
      <c r="AA74" s="16"/>
      <c r="AB74" s="16"/>
      <c r="AC74" s="16"/>
      <c r="AD74" s="106"/>
      <c r="AE74" s="106"/>
      <c r="AF74" s="107"/>
      <c r="BP74" s="16"/>
      <c r="BQ74" s="16"/>
    </row>
    <row r="75" spans="1:69" ht="102" x14ac:dyDescent="0.2">
      <c r="A75" s="96">
        <f>'2. Biologische agentia'!B18</f>
        <v>0</v>
      </c>
      <c r="B75" s="54">
        <f>'3. Procesmaterialen'!L6</f>
        <v>0</v>
      </c>
      <c r="C75" s="97"/>
      <c r="D75" s="97"/>
      <c r="E75" s="97"/>
      <c r="F75" s="97"/>
      <c r="G75" s="97"/>
      <c r="H75" s="54" t="str">
        <f>Mate!A25</f>
        <v>Kwart/halfgelaatsmasker met aangedreven filter TMP3</v>
      </c>
      <c r="I75" s="104"/>
      <c r="J75" s="95"/>
      <c r="K75" s="77"/>
      <c r="L75" s="77"/>
      <c r="M75" s="77"/>
      <c r="N75" s="77"/>
      <c r="O75" s="2"/>
      <c r="R75" s="26"/>
      <c r="W75" s="16"/>
      <c r="Z75" s="9"/>
      <c r="AA75" s="16"/>
      <c r="AB75" s="16"/>
      <c r="AC75" s="16"/>
      <c r="AD75" s="106"/>
      <c r="AE75" s="106"/>
      <c r="AF75" s="107"/>
      <c r="BP75" s="16"/>
      <c r="BQ75" s="16"/>
    </row>
    <row r="76" spans="1:69" ht="89.25" x14ac:dyDescent="0.2">
      <c r="A76" s="96">
        <f>'2. Biologische agentia'!B19</f>
        <v>0</v>
      </c>
      <c r="B76" s="54">
        <f>'3. Procesmaterialen'!M6</f>
        <v>0</v>
      </c>
      <c r="C76" s="97"/>
      <c r="D76" s="97"/>
      <c r="E76" s="97"/>
      <c r="F76" s="97"/>
      <c r="G76" s="97"/>
      <c r="H76" s="54" t="str">
        <f>Mate!A26</f>
        <v>Volgelaatsmasker met aangedreven lucht TMP3</v>
      </c>
      <c r="I76" s="104"/>
      <c r="J76" s="95"/>
      <c r="K76" s="77"/>
      <c r="L76" s="95"/>
      <c r="M76" s="95"/>
      <c r="N76" s="95"/>
      <c r="R76" s="26"/>
      <c r="W76" s="16"/>
      <c r="Z76" s="9"/>
      <c r="AA76" s="16"/>
      <c r="AB76" s="16"/>
      <c r="AC76" s="16"/>
      <c r="AD76" s="106"/>
      <c r="AE76" s="106"/>
      <c r="AF76" s="107"/>
      <c r="BP76" s="16"/>
      <c r="BQ76" s="16"/>
    </row>
    <row r="77" spans="1:69" ht="89.25" x14ac:dyDescent="0.2">
      <c r="A77" s="96">
        <f>'2. Biologische agentia'!B20</f>
        <v>0</v>
      </c>
      <c r="B77" s="54">
        <f>'3. Procesmaterialen'!N6</f>
        <v>0</v>
      </c>
      <c r="C77" s="97"/>
      <c r="D77" s="97"/>
      <c r="E77" s="97"/>
      <c r="F77" s="97"/>
      <c r="G77" s="97"/>
      <c r="H77" s="54" t="str">
        <f>Mate!A27</f>
        <v>Kap of helm met verse luchttoevoer TH1</v>
      </c>
      <c r="I77" s="104"/>
      <c r="J77" s="95"/>
      <c r="K77" s="77"/>
      <c r="L77" s="95"/>
      <c r="M77" s="95"/>
      <c r="N77" s="95"/>
      <c r="R77" s="26"/>
      <c r="W77" s="16"/>
      <c r="Z77" s="9"/>
      <c r="AA77" s="16"/>
      <c r="AB77" s="16"/>
      <c r="AC77" s="16"/>
      <c r="AD77" s="106"/>
      <c r="AE77" s="106"/>
      <c r="AF77" s="107"/>
      <c r="BP77" s="16"/>
      <c r="BQ77" s="16"/>
    </row>
    <row r="78" spans="1:69" ht="89.25" x14ac:dyDescent="0.2">
      <c r="A78" s="96">
        <f>'2. Biologische agentia'!B21</f>
        <v>0</v>
      </c>
      <c r="B78" s="54">
        <f>'3. Procesmaterialen'!O6</f>
        <v>0</v>
      </c>
      <c r="C78" s="97"/>
      <c r="D78" s="97"/>
      <c r="E78" s="97"/>
      <c r="F78" s="97"/>
      <c r="G78" s="97"/>
      <c r="H78" s="54" t="str">
        <f>Mate!A28</f>
        <v>Kap of helm met verse luchttoevoer TH2</v>
      </c>
      <c r="I78" s="104"/>
      <c r="J78" s="95"/>
      <c r="K78" s="77"/>
      <c r="L78" s="95"/>
      <c r="M78" s="95"/>
      <c r="N78" s="95"/>
      <c r="R78" s="26"/>
      <c r="W78" s="16"/>
      <c r="Z78" s="9"/>
      <c r="AA78" s="16"/>
      <c r="AB78" s="16"/>
      <c r="AC78" s="16"/>
      <c r="AD78" s="106"/>
      <c r="AE78" s="106"/>
      <c r="AF78" s="107"/>
      <c r="BP78" s="16"/>
      <c r="BQ78" s="16"/>
    </row>
    <row r="79" spans="1:69" ht="89.25" x14ac:dyDescent="0.2">
      <c r="A79" s="96">
        <f>'2. Biologische agentia'!B22</f>
        <v>0</v>
      </c>
      <c r="B79" s="54">
        <f>'3. Procesmaterialen'!P6</f>
        <v>0</v>
      </c>
      <c r="C79" s="97"/>
      <c r="D79" s="97"/>
      <c r="E79" s="110"/>
      <c r="F79" s="97"/>
      <c r="G79" s="97"/>
      <c r="H79" s="54" t="str">
        <f>Mate!A29</f>
        <v>Kap of helm met verse luchttoevoer TH3</v>
      </c>
      <c r="I79" s="104"/>
      <c r="J79" s="95"/>
      <c r="K79" s="77"/>
      <c r="L79" s="95"/>
      <c r="M79" s="95"/>
      <c r="N79" s="95"/>
      <c r="R79" s="26"/>
      <c r="W79" s="16"/>
      <c r="Z79" s="9"/>
      <c r="AA79" s="16"/>
      <c r="AB79" s="16"/>
      <c r="AC79" s="16"/>
      <c r="AD79" s="106"/>
      <c r="AE79" s="106"/>
      <c r="AF79" s="107"/>
      <c r="BP79" s="16"/>
      <c r="BQ79" s="16"/>
    </row>
    <row r="80" spans="1:69" x14ac:dyDescent="0.2">
      <c r="A80" s="108">
        <f>'2. Biologische agentia'!B23</f>
        <v>0</v>
      </c>
      <c r="B80" s="109">
        <f>'3. Procesmaterialen'!Q6</f>
        <v>0</v>
      </c>
      <c r="C80" s="110"/>
      <c r="D80" s="110"/>
      <c r="F80" s="110"/>
      <c r="G80" s="110"/>
      <c r="H80" s="109"/>
      <c r="I80" s="111"/>
      <c r="J80" s="95"/>
      <c r="K80" s="77"/>
      <c r="L80" s="95"/>
      <c r="M80" s="95"/>
      <c r="N80" s="95"/>
      <c r="R80" s="26"/>
      <c r="W80" s="16"/>
      <c r="Z80" s="9"/>
      <c r="AA80" s="16"/>
      <c r="AB80" s="16"/>
      <c r="AC80" s="16"/>
      <c r="AD80" s="106"/>
      <c r="AE80" s="106"/>
      <c r="AF80" s="107"/>
      <c r="BP80" s="16"/>
      <c r="BQ80" s="16"/>
    </row>
    <row r="81" spans="7:69" ht="10.5" customHeight="1" x14ac:dyDescent="0.2">
      <c r="G81" s="16"/>
      <c r="H81" s="77"/>
      <c r="I81" s="26"/>
      <c r="K81" s="26"/>
      <c r="R81" s="26"/>
      <c r="W81" s="16"/>
      <c r="Z81" s="9"/>
      <c r="AA81" s="16"/>
      <c r="AB81" s="16"/>
      <c r="AC81" s="16"/>
      <c r="AD81" s="106"/>
      <c r="AE81" s="106"/>
      <c r="AF81" s="107"/>
      <c r="BP81" s="16"/>
      <c r="BQ81" s="16"/>
    </row>
    <row r="82" spans="7:69" x14ac:dyDescent="0.2">
      <c r="G82" s="16"/>
      <c r="H82" s="77"/>
      <c r="I82" s="26"/>
      <c r="K82" s="26"/>
      <c r="R82" s="26"/>
      <c r="W82" s="16"/>
      <c r="Z82" s="9"/>
      <c r="AA82" s="16"/>
      <c r="AB82" s="16"/>
      <c r="AC82" s="16"/>
      <c r="AD82" s="106"/>
      <c r="AE82" s="106"/>
      <c r="AF82" s="107"/>
      <c r="BP82" s="16"/>
      <c r="BQ82" s="16"/>
    </row>
    <row r="83" spans="7:69" x14ac:dyDescent="0.2">
      <c r="G83" s="16"/>
      <c r="H83" s="77"/>
      <c r="I83" s="26"/>
      <c r="K83" s="26"/>
      <c r="R83" s="26"/>
      <c r="W83" s="16"/>
      <c r="Z83" s="9"/>
      <c r="AA83" s="16"/>
      <c r="AB83" s="16"/>
      <c r="AC83" s="16"/>
      <c r="AD83" s="106"/>
      <c r="AE83" s="106"/>
      <c r="AF83" s="107"/>
      <c r="BP83" s="16"/>
      <c r="BQ83" s="16"/>
    </row>
    <row r="84" spans="7:69" x14ac:dyDescent="0.2">
      <c r="G84" s="16"/>
      <c r="H84" s="77"/>
      <c r="I84" s="16"/>
      <c r="J84" s="26"/>
      <c r="R84" s="26"/>
      <c r="W84" s="16"/>
      <c r="Z84" s="9"/>
      <c r="AA84" s="16"/>
      <c r="AB84" s="16"/>
      <c r="AC84" s="16"/>
      <c r="AD84" s="106"/>
      <c r="AE84" s="106"/>
      <c r="AF84" s="107"/>
      <c r="BP84" s="16"/>
      <c r="BQ84" s="16"/>
    </row>
    <row r="85" spans="7:69" x14ac:dyDescent="0.2">
      <c r="G85" s="16"/>
      <c r="H85" s="77"/>
      <c r="I85" s="16"/>
      <c r="J85" s="26"/>
      <c r="Q85" s="26"/>
      <c r="W85" s="16"/>
      <c r="Y85" s="9"/>
      <c r="AA85" s="16"/>
      <c r="AB85" s="16"/>
      <c r="AC85" s="106"/>
      <c r="AD85" s="106"/>
      <c r="AE85" s="107"/>
      <c r="BP85" s="16"/>
      <c r="BQ85" s="16"/>
    </row>
    <row r="86" spans="7:69" x14ac:dyDescent="0.2">
      <c r="G86" s="16"/>
      <c r="H86" s="77"/>
      <c r="I86" s="16"/>
      <c r="J86" s="26"/>
      <c r="Q86" s="26"/>
      <c r="W86" s="16"/>
      <c r="Y86" s="9"/>
      <c r="AA86" s="16"/>
      <c r="AB86" s="16"/>
      <c r="AC86" s="106"/>
      <c r="AD86" s="106"/>
      <c r="AE86" s="107"/>
      <c r="BP86" s="16"/>
      <c r="BQ86" s="16"/>
    </row>
    <row r="87" spans="7:69" x14ac:dyDescent="0.2">
      <c r="G87" s="16"/>
      <c r="H87" s="77"/>
      <c r="I87" s="16"/>
      <c r="J87" s="26"/>
      <c r="Q87" s="26"/>
      <c r="W87" s="16"/>
      <c r="Y87" s="9"/>
      <c r="AA87" s="16"/>
      <c r="AB87" s="16"/>
      <c r="AC87" s="106"/>
      <c r="AD87" s="106"/>
      <c r="AE87" s="107"/>
      <c r="BP87" s="16"/>
      <c r="BQ87" s="16"/>
    </row>
    <row r="88" spans="7:69" x14ac:dyDescent="0.2">
      <c r="G88" s="16"/>
      <c r="I88" s="16"/>
      <c r="Q88" s="26"/>
      <c r="W88" s="16"/>
      <c r="Y88" s="9"/>
      <c r="AA88" s="16"/>
      <c r="AB88" s="16"/>
      <c r="AC88" s="106"/>
      <c r="AD88" s="106"/>
      <c r="AE88" s="107"/>
      <c r="BP88" s="16"/>
      <c r="BQ88" s="16"/>
    </row>
    <row r="89" spans="7:69" x14ac:dyDescent="0.2">
      <c r="G89" s="16"/>
      <c r="I89" s="16"/>
      <c r="W89" s="16"/>
      <c r="Y89" s="9"/>
      <c r="AA89" s="16"/>
      <c r="AB89" s="16"/>
      <c r="AC89" s="106"/>
      <c r="AD89" s="106"/>
      <c r="AE89" s="107"/>
      <c r="BP89" s="16"/>
      <c r="BQ89" s="16"/>
    </row>
    <row r="90" spans="7:69" x14ac:dyDescent="0.2">
      <c r="G90" s="16"/>
      <c r="I90" s="16"/>
      <c r="W90" s="16"/>
      <c r="Y90" s="9"/>
      <c r="AA90" s="16"/>
      <c r="AB90" s="16"/>
      <c r="AC90" s="106"/>
      <c r="AD90" s="106"/>
      <c r="AE90" s="107"/>
      <c r="BP90" s="16"/>
      <c r="BQ90" s="16"/>
    </row>
    <row r="91" spans="7:69" x14ac:dyDescent="0.2">
      <c r="G91" s="16"/>
      <c r="I91" s="16"/>
    </row>
    <row r="92" spans="7:69" x14ac:dyDescent="0.2">
      <c r="G92" s="16"/>
      <c r="I92" s="16"/>
    </row>
    <row r="93" spans="7:69" x14ac:dyDescent="0.2">
      <c r="G93" s="16"/>
      <c r="I93" s="16"/>
    </row>
    <row r="94" spans="7:69" x14ac:dyDescent="0.2">
      <c r="G94" s="16"/>
      <c r="I94" s="16"/>
    </row>
    <row r="95" spans="7:69" x14ac:dyDescent="0.2">
      <c r="G95" s="16"/>
      <c r="I95" s="16"/>
    </row>
    <row r="96" spans="7:69" x14ac:dyDescent="0.2">
      <c r="G96" s="16"/>
      <c r="I96" s="16"/>
    </row>
    <row r="97" spans="7:9" x14ac:dyDescent="0.2">
      <c r="G97" s="16"/>
      <c r="I97" s="16"/>
    </row>
    <row r="98" spans="7:9" x14ac:dyDescent="0.2">
      <c r="G98" s="16"/>
      <c r="I98" s="16"/>
    </row>
    <row r="99" spans="7:9" x14ac:dyDescent="0.2">
      <c r="G99" s="16"/>
      <c r="I99" s="16"/>
    </row>
    <row r="100" spans="7:9" x14ac:dyDescent="0.2">
      <c r="G100" s="16"/>
      <c r="I100" s="16"/>
    </row>
    <row r="101" spans="7:9" x14ac:dyDescent="0.2">
      <c r="G101" s="16"/>
      <c r="I101" s="16"/>
    </row>
    <row r="102" spans="7:9" x14ac:dyDescent="0.2">
      <c r="G102" s="16"/>
      <c r="I102" s="16"/>
    </row>
    <row r="103" spans="7:9" x14ac:dyDescent="0.2">
      <c r="G103" s="16"/>
      <c r="I103" s="16"/>
    </row>
    <row r="104" spans="7:9" x14ac:dyDescent="0.2">
      <c r="G104" s="16"/>
      <c r="I104" s="16"/>
    </row>
    <row r="105" spans="7:9" x14ac:dyDescent="0.2">
      <c r="G105" s="16"/>
      <c r="I105" s="16"/>
    </row>
    <row r="106" spans="7:9" x14ac:dyDescent="0.2">
      <c r="G106" s="16"/>
      <c r="I106" s="16"/>
    </row>
    <row r="107" spans="7:9" x14ac:dyDescent="0.2">
      <c r="G107" s="16"/>
      <c r="I107" s="16"/>
    </row>
    <row r="108" spans="7:9" x14ac:dyDescent="0.2">
      <c r="G108" s="16"/>
      <c r="I108" s="16"/>
    </row>
    <row r="109" spans="7:9" x14ac:dyDescent="0.2">
      <c r="G109" s="16"/>
      <c r="I109" s="16"/>
    </row>
    <row r="110" spans="7:9" x14ac:dyDescent="0.2">
      <c r="G110" s="16"/>
      <c r="I110" s="16"/>
    </row>
    <row r="111" spans="7:9" x14ac:dyDescent="0.2">
      <c r="G111" s="16"/>
      <c r="I111" s="16"/>
    </row>
    <row r="112" spans="7:9" x14ac:dyDescent="0.2">
      <c r="G112" s="16"/>
      <c r="I112" s="16"/>
    </row>
    <row r="113" spans="7:9" x14ac:dyDescent="0.2">
      <c r="G113" s="16"/>
      <c r="I113" s="16"/>
    </row>
    <row r="114" spans="7:9" x14ac:dyDescent="0.2">
      <c r="G114" s="16"/>
      <c r="I114" s="16"/>
    </row>
    <row r="115" spans="7:9" x14ac:dyDescent="0.2">
      <c r="G115" s="16"/>
      <c r="I115" s="16"/>
    </row>
    <row r="116" spans="7:9" x14ac:dyDescent="0.2">
      <c r="G116" s="16"/>
      <c r="I116" s="16"/>
    </row>
    <row r="117" spans="7:9" x14ac:dyDescent="0.2">
      <c r="G117" s="16"/>
      <c r="I117" s="16"/>
    </row>
    <row r="118" spans="7:9" x14ac:dyDescent="0.2">
      <c r="G118" s="16"/>
      <c r="I118" s="16"/>
    </row>
    <row r="119" spans="7:9" x14ac:dyDescent="0.2">
      <c r="G119" s="16"/>
      <c r="I119" s="16"/>
    </row>
    <row r="120" spans="7:9" x14ac:dyDescent="0.2">
      <c r="G120" s="16"/>
      <c r="I120" s="16"/>
    </row>
    <row r="121" spans="7:9" x14ac:dyDescent="0.2">
      <c r="G121" s="16"/>
      <c r="I121" s="16"/>
    </row>
    <row r="122" spans="7:9" x14ac:dyDescent="0.2">
      <c r="G122" s="16"/>
      <c r="I122" s="16"/>
    </row>
    <row r="123" spans="7:9" x14ac:dyDescent="0.2">
      <c r="G123" s="16"/>
      <c r="I123" s="16"/>
    </row>
    <row r="124" spans="7:9" x14ac:dyDescent="0.2">
      <c r="G124" s="16"/>
      <c r="I124" s="16"/>
    </row>
    <row r="125" spans="7:9" x14ac:dyDescent="0.2">
      <c r="G125" s="16"/>
      <c r="I125" s="16"/>
    </row>
    <row r="126" spans="7:9" x14ac:dyDescent="0.2">
      <c r="G126" s="16"/>
      <c r="I126" s="16"/>
    </row>
    <row r="127" spans="7:9" x14ac:dyDescent="0.2">
      <c r="G127" s="16"/>
      <c r="I127" s="16"/>
    </row>
    <row r="128" spans="7:9" x14ac:dyDescent="0.2">
      <c r="G128" s="16"/>
      <c r="I128" s="16"/>
    </row>
    <row r="129" spans="7:9" x14ac:dyDescent="0.2">
      <c r="G129" s="16"/>
      <c r="I129" s="16"/>
    </row>
    <row r="130" spans="7:9" x14ac:dyDescent="0.2">
      <c r="G130" s="16"/>
      <c r="I130" s="16"/>
    </row>
    <row r="131" spans="7:9" x14ac:dyDescent="0.2">
      <c r="G131" s="16"/>
      <c r="I131" s="16"/>
    </row>
    <row r="132" spans="7:9" x14ac:dyDescent="0.2">
      <c r="G132" s="16"/>
      <c r="I132" s="16"/>
    </row>
    <row r="133" spans="7:9" x14ac:dyDescent="0.2">
      <c r="G133" s="16"/>
      <c r="I133" s="16"/>
    </row>
    <row r="134" spans="7:9" x14ac:dyDescent="0.2">
      <c r="G134" s="16"/>
      <c r="I134" s="16"/>
    </row>
    <row r="135" spans="7:9" x14ac:dyDescent="0.2">
      <c r="G135" s="16"/>
      <c r="I135" s="16"/>
    </row>
    <row r="136" spans="7:9" x14ac:dyDescent="0.2">
      <c r="G136" s="16"/>
      <c r="I136" s="16"/>
    </row>
    <row r="137" spans="7:9" x14ac:dyDescent="0.2">
      <c r="G137" s="16"/>
      <c r="I137" s="16"/>
    </row>
    <row r="138" spans="7:9" x14ac:dyDescent="0.2">
      <c r="G138" s="16"/>
      <c r="I138" s="16"/>
    </row>
    <row r="139" spans="7:9" x14ac:dyDescent="0.2">
      <c r="G139" s="16"/>
      <c r="I139" s="16"/>
    </row>
    <row r="140" spans="7:9" x14ac:dyDescent="0.2">
      <c r="G140" s="16"/>
      <c r="I140" s="16"/>
    </row>
    <row r="141" spans="7:9" x14ac:dyDescent="0.2">
      <c r="G141" s="16"/>
      <c r="I141" s="16"/>
    </row>
    <row r="142" spans="7:9" x14ac:dyDescent="0.2">
      <c r="G142" s="16"/>
      <c r="I142" s="16"/>
    </row>
    <row r="143" spans="7:9" x14ac:dyDescent="0.2">
      <c r="G143" s="16"/>
      <c r="I143" s="16"/>
    </row>
    <row r="144" spans="7:9" x14ac:dyDescent="0.2">
      <c r="G144" s="16"/>
      <c r="I144" s="16"/>
    </row>
    <row r="145" spans="7:9" x14ac:dyDescent="0.2">
      <c r="G145" s="16"/>
      <c r="I145" s="16"/>
    </row>
    <row r="146" spans="7:9" x14ac:dyDescent="0.2">
      <c r="G146" s="16"/>
      <c r="I146" s="16"/>
    </row>
    <row r="147" spans="7:9" x14ac:dyDescent="0.2">
      <c r="G147" s="16"/>
      <c r="I147" s="16"/>
    </row>
    <row r="148" spans="7:9" x14ac:dyDescent="0.2">
      <c r="G148" s="16"/>
      <c r="I148" s="16"/>
    </row>
    <row r="149" spans="7:9" x14ac:dyDescent="0.2">
      <c r="G149" s="16"/>
      <c r="I149" s="16"/>
    </row>
    <row r="150" spans="7:9" x14ac:dyDescent="0.2">
      <c r="G150" s="16"/>
      <c r="I150" s="16"/>
    </row>
    <row r="151" spans="7:9" x14ac:dyDescent="0.2">
      <c r="G151" s="16"/>
      <c r="I151" s="16"/>
    </row>
    <row r="152" spans="7:9" x14ac:dyDescent="0.2">
      <c r="G152" s="16"/>
      <c r="I152" s="16"/>
    </row>
    <row r="153" spans="7:9" x14ac:dyDescent="0.2">
      <c r="G153" s="16"/>
      <c r="I153" s="16"/>
    </row>
    <row r="154" spans="7:9" x14ac:dyDescent="0.2">
      <c r="G154" s="16"/>
      <c r="I154" s="16"/>
    </row>
    <row r="155" spans="7:9" x14ac:dyDescent="0.2">
      <c r="G155" s="16"/>
      <c r="I155" s="16"/>
    </row>
    <row r="156" spans="7:9" x14ac:dyDescent="0.2">
      <c r="G156" s="16"/>
      <c r="I156" s="16"/>
    </row>
    <row r="157" spans="7:9" x14ac:dyDescent="0.2">
      <c r="G157" s="16"/>
      <c r="I157" s="16"/>
    </row>
    <row r="158" spans="7:9" x14ac:dyDescent="0.2">
      <c r="G158" s="16"/>
      <c r="I158" s="16"/>
    </row>
    <row r="159" spans="7:9" x14ac:dyDescent="0.2">
      <c r="G159" s="16"/>
      <c r="I159" s="16"/>
    </row>
    <row r="160" spans="7:9" x14ac:dyDescent="0.2">
      <c r="G160" s="16"/>
      <c r="I160" s="16"/>
    </row>
    <row r="161" spans="7:9" x14ac:dyDescent="0.2">
      <c r="G161" s="16"/>
      <c r="I161" s="16"/>
    </row>
    <row r="162" spans="7:9" x14ac:dyDescent="0.2">
      <c r="G162" s="16"/>
      <c r="I162" s="16"/>
    </row>
    <row r="163" spans="7:9" x14ac:dyDescent="0.2">
      <c r="G163" s="16"/>
      <c r="I163" s="16"/>
    </row>
    <row r="164" spans="7:9" x14ac:dyDescent="0.2">
      <c r="G164" s="16"/>
      <c r="I164" s="16"/>
    </row>
    <row r="165" spans="7:9" x14ac:dyDescent="0.2">
      <c r="G165" s="16"/>
      <c r="I165" s="16"/>
    </row>
    <row r="166" spans="7:9" x14ac:dyDescent="0.2">
      <c r="G166" s="16"/>
      <c r="I166" s="16"/>
    </row>
    <row r="167" spans="7:9" x14ac:dyDescent="0.2">
      <c r="G167" s="16"/>
      <c r="I167" s="16"/>
    </row>
    <row r="168" spans="7:9" x14ac:dyDescent="0.2">
      <c r="G168" s="16"/>
      <c r="I168" s="16"/>
    </row>
    <row r="169" spans="7:9" x14ac:dyDescent="0.2">
      <c r="G169" s="16"/>
      <c r="I169" s="16"/>
    </row>
    <row r="170" spans="7:9" x14ac:dyDescent="0.2">
      <c r="G170" s="16"/>
      <c r="I170" s="16"/>
    </row>
    <row r="171" spans="7:9" x14ac:dyDescent="0.2">
      <c r="G171" s="16"/>
      <c r="I171" s="16"/>
    </row>
    <row r="172" spans="7:9" x14ac:dyDescent="0.2">
      <c r="G172" s="16"/>
      <c r="I172" s="16"/>
    </row>
    <row r="173" spans="7:9" x14ac:dyDescent="0.2">
      <c r="G173" s="16"/>
      <c r="I173" s="16"/>
    </row>
    <row r="174" spans="7:9" x14ac:dyDescent="0.2">
      <c r="G174" s="16"/>
      <c r="I174" s="16"/>
    </row>
    <row r="175" spans="7:9" x14ac:dyDescent="0.2">
      <c r="G175" s="16"/>
      <c r="I175" s="16"/>
    </row>
    <row r="176" spans="7:9" x14ac:dyDescent="0.2">
      <c r="G176" s="16"/>
      <c r="I176" s="16"/>
    </row>
    <row r="177" spans="7:9" x14ac:dyDescent="0.2">
      <c r="G177" s="16"/>
      <c r="I177" s="16"/>
    </row>
    <row r="178" spans="7:9" x14ac:dyDescent="0.2">
      <c r="G178" s="16"/>
      <c r="I178" s="16"/>
    </row>
    <row r="179" spans="7:9" x14ac:dyDescent="0.2">
      <c r="G179" s="16"/>
      <c r="I179" s="16"/>
    </row>
    <row r="180" spans="7:9" x14ac:dyDescent="0.2">
      <c r="G180" s="16"/>
      <c r="I180" s="16"/>
    </row>
    <row r="181" spans="7:9" x14ac:dyDescent="0.2">
      <c r="G181" s="16"/>
      <c r="I181" s="16"/>
    </row>
    <row r="182" spans="7:9" x14ac:dyDescent="0.2">
      <c r="G182" s="16"/>
      <c r="I182" s="16"/>
    </row>
    <row r="183" spans="7:9" x14ac:dyDescent="0.2">
      <c r="G183" s="16"/>
      <c r="I183" s="16"/>
    </row>
    <row r="184" spans="7:9" x14ac:dyDescent="0.2">
      <c r="G184" s="16"/>
      <c r="I184" s="16"/>
    </row>
    <row r="185" spans="7:9" x14ac:dyDescent="0.2">
      <c r="G185" s="16"/>
      <c r="I185" s="16"/>
    </row>
    <row r="186" spans="7:9" x14ac:dyDescent="0.2">
      <c r="G186" s="16"/>
      <c r="I186" s="16"/>
    </row>
    <row r="187" spans="7:9" x14ac:dyDescent="0.2">
      <c r="G187" s="16"/>
      <c r="I187" s="16"/>
    </row>
    <row r="188" spans="7:9" x14ac:dyDescent="0.2">
      <c r="G188" s="16"/>
      <c r="I188" s="16"/>
    </row>
    <row r="189" spans="7:9" x14ac:dyDescent="0.2">
      <c r="G189" s="16"/>
      <c r="I189" s="16"/>
    </row>
    <row r="190" spans="7:9" x14ac:dyDescent="0.2">
      <c r="G190" s="16"/>
      <c r="I190" s="16"/>
    </row>
    <row r="191" spans="7:9" x14ac:dyDescent="0.2">
      <c r="G191" s="16"/>
      <c r="I191" s="16"/>
    </row>
    <row r="192" spans="7:9" x14ac:dyDescent="0.2">
      <c r="G192" s="16"/>
      <c r="I192" s="16"/>
    </row>
    <row r="193" spans="7:9" x14ac:dyDescent="0.2">
      <c r="G193" s="16"/>
      <c r="I193" s="16"/>
    </row>
    <row r="194" spans="7:9" x14ac:dyDescent="0.2">
      <c r="G194" s="16"/>
      <c r="I194" s="16"/>
    </row>
    <row r="195" spans="7:9" x14ac:dyDescent="0.2">
      <c r="G195" s="16"/>
      <c r="I195" s="16"/>
    </row>
    <row r="196" spans="7:9" x14ac:dyDescent="0.2">
      <c r="G196" s="16"/>
      <c r="I196" s="16"/>
    </row>
    <row r="197" spans="7:9" x14ac:dyDescent="0.2">
      <c r="G197" s="16"/>
      <c r="I197" s="16"/>
    </row>
    <row r="198" spans="7:9" x14ac:dyDescent="0.2">
      <c r="G198" s="16"/>
      <c r="I198" s="16"/>
    </row>
    <row r="199" spans="7:9" x14ac:dyDescent="0.2">
      <c r="G199" s="16"/>
      <c r="I199" s="16"/>
    </row>
    <row r="200" spans="7:9" x14ac:dyDescent="0.2">
      <c r="G200" s="16"/>
      <c r="I200" s="16"/>
    </row>
    <row r="201" spans="7:9" x14ac:dyDescent="0.2">
      <c r="G201" s="16"/>
      <c r="I201" s="16"/>
    </row>
    <row r="202" spans="7:9" x14ac:dyDescent="0.2">
      <c r="G202" s="16"/>
      <c r="I202" s="16"/>
    </row>
    <row r="203" spans="7:9" x14ac:dyDescent="0.2">
      <c r="G203" s="16"/>
      <c r="I203" s="16"/>
    </row>
    <row r="204" spans="7:9" x14ac:dyDescent="0.2">
      <c r="G204" s="16"/>
      <c r="I204" s="16"/>
    </row>
    <row r="205" spans="7:9" x14ac:dyDescent="0.2">
      <c r="G205" s="16"/>
      <c r="I205" s="16"/>
    </row>
    <row r="206" spans="7:9" x14ac:dyDescent="0.2">
      <c r="G206" s="16"/>
      <c r="I206" s="16"/>
    </row>
    <row r="207" spans="7:9" x14ac:dyDescent="0.2">
      <c r="G207" s="16"/>
      <c r="I207" s="16"/>
    </row>
    <row r="208" spans="7:9" x14ac:dyDescent="0.2">
      <c r="G208" s="16"/>
      <c r="I208" s="16"/>
    </row>
    <row r="209" spans="7:9" x14ac:dyDescent="0.2">
      <c r="G209" s="16"/>
      <c r="I209" s="16"/>
    </row>
    <row r="210" spans="7:9" x14ac:dyDescent="0.2">
      <c r="G210" s="16"/>
      <c r="I210" s="16"/>
    </row>
    <row r="211" spans="7:9" x14ac:dyDescent="0.2">
      <c r="G211" s="16"/>
      <c r="I211" s="16"/>
    </row>
    <row r="212" spans="7:9" x14ac:dyDescent="0.2">
      <c r="G212" s="16"/>
      <c r="I212" s="16"/>
    </row>
    <row r="213" spans="7:9" x14ac:dyDescent="0.2">
      <c r="G213" s="16"/>
      <c r="I213" s="16"/>
    </row>
    <row r="214" spans="7:9" x14ac:dyDescent="0.2">
      <c r="G214" s="16"/>
      <c r="I214" s="16"/>
    </row>
    <row r="215" spans="7:9" x14ac:dyDescent="0.2">
      <c r="G215" s="16"/>
      <c r="I215" s="16"/>
    </row>
    <row r="216" spans="7:9" x14ac:dyDescent="0.2">
      <c r="G216" s="16"/>
      <c r="I216" s="16"/>
    </row>
    <row r="217" spans="7:9" x14ac:dyDescent="0.2">
      <c r="G217" s="16"/>
      <c r="I217" s="16"/>
    </row>
    <row r="218" spans="7:9" x14ac:dyDescent="0.2">
      <c r="G218" s="16"/>
      <c r="I218" s="16"/>
    </row>
    <row r="219" spans="7:9" x14ac:dyDescent="0.2">
      <c r="G219" s="16"/>
      <c r="I219" s="16"/>
    </row>
    <row r="220" spans="7:9" x14ac:dyDescent="0.2">
      <c r="G220" s="16"/>
      <c r="I220" s="16"/>
    </row>
    <row r="221" spans="7:9" x14ac:dyDescent="0.2">
      <c r="G221" s="16"/>
      <c r="I221" s="16"/>
    </row>
    <row r="222" spans="7:9" x14ac:dyDescent="0.2">
      <c r="G222" s="16"/>
      <c r="I222" s="16"/>
    </row>
    <row r="223" spans="7:9" x14ac:dyDescent="0.2">
      <c r="G223" s="16"/>
      <c r="I223" s="16"/>
    </row>
    <row r="224" spans="7:9" x14ac:dyDescent="0.2">
      <c r="G224" s="16"/>
      <c r="I224" s="16"/>
    </row>
    <row r="225" spans="7:9" x14ac:dyDescent="0.2">
      <c r="G225" s="16"/>
      <c r="I225" s="16"/>
    </row>
    <row r="226" spans="7:9" x14ac:dyDescent="0.2">
      <c r="G226" s="16"/>
      <c r="I226" s="16"/>
    </row>
    <row r="227" spans="7:9" x14ac:dyDescent="0.2">
      <c r="G227" s="16"/>
      <c r="I227" s="16"/>
    </row>
    <row r="228" spans="7:9" x14ac:dyDescent="0.2">
      <c r="G228" s="16"/>
      <c r="I228" s="16"/>
    </row>
    <row r="229" spans="7:9" x14ac:dyDescent="0.2">
      <c r="G229" s="16"/>
      <c r="I229" s="16"/>
    </row>
    <row r="230" spans="7:9" x14ac:dyDescent="0.2">
      <c r="G230" s="16"/>
      <c r="I230" s="16"/>
    </row>
    <row r="231" spans="7:9" x14ac:dyDescent="0.2">
      <c r="G231" s="16"/>
      <c r="I231" s="16"/>
    </row>
    <row r="232" spans="7:9" x14ac:dyDescent="0.2">
      <c r="G232" s="16"/>
      <c r="I232" s="16"/>
    </row>
    <row r="233" spans="7:9" x14ac:dyDescent="0.2">
      <c r="G233" s="16"/>
      <c r="I233" s="16"/>
    </row>
    <row r="234" spans="7:9" x14ac:dyDescent="0.2">
      <c r="G234" s="16"/>
      <c r="I234" s="16"/>
    </row>
    <row r="235" spans="7:9" x14ac:dyDescent="0.2">
      <c r="G235" s="16"/>
      <c r="I235" s="16"/>
    </row>
    <row r="236" spans="7:9" x14ac:dyDescent="0.2">
      <c r="G236" s="16"/>
      <c r="I236" s="16"/>
    </row>
    <row r="237" spans="7:9" x14ac:dyDescent="0.2">
      <c r="G237" s="16"/>
      <c r="I237" s="16"/>
    </row>
    <row r="238" spans="7:9" x14ac:dyDescent="0.2">
      <c r="G238" s="16"/>
      <c r="I238" s="16"/>
    </row>
    <row r="239" spans="7:9" x14ac:dyDescent="0.2">
      <c r="G239" s="16"/>
      <c r="I239" s="16"/>
    </row>
    <row r="240" spans="7:9" x14ac:dyDescent="0.2">
      <c r="G240" s="16"/>
      <c r="I240" s="16"/>
    </row>
    <row r="241" spans="7:9" x14ac:dyDescent="0.2">
      <c r="G241" s="16"/>
      <c r="I241" s="16"/>
    </row>
    <row r="242" spans="7:9" x14ac:dyDescent="0.2">
      <c r="G242" s="16"/>
      <c r="I242" s="16"/>
    </row>
    <row r="243" spans="7:9" x14ac:dyDescent="0.2">
      <c r="G243" s="16"/>
      <c r="I243" s="16"/>
    </row>
    <row r="244" spans="7:9" x14ac:dyDescent="0.2">
      <c r="G244" s="16"/>
      <c r="I244" s="16"/>
    </row>
    <row r="245" spans="7:9" x14ac:dyDescent="0.2">
      <c r="G245" s="16"/>
      <c r="I245" s="16"/>
    </row>
    <row r="246" spans="7:9" x14ac:dyDescent="0.2">
      <c r="G246" s="16"/>
      <c r="I246" s="16"/>
    </row>
    <row r="247" spans="7:9" x14ac:dyDescent="0.2">
      <c r="G247" s="16"/>
      <c r="I247" s="16"/>
    </row>
    <row r="248" spans="7:9" x14ac:dyDescent="0.2">
      <c r="G248" s="16"/>
      <c r="I248" s="16"/>
    </row>
    <row r="249" spans="7:9" x14ac:dyDescent="0.2">
      <c r="G249" s="16"/>
      <c r="I249" s="16"/>
    </row>
    <row r="250" spans="7:9" x14ac:dyDescent="0.2">
      <c r="G250" s="16"/>
      <c r="I250" s="16"/>
    </row>
    <row r="251" spans="7:9" x14ac:dyDescent="0.2">
      <c r="G251" s="16"/>
      <c r="I251" s="16"/>
    </row>
    <row r="252" spans="7:9" x14ac:dyDescent="0.2">
      <c r="G252" s="16"/>
      <c r="I252" s="16"/>
    </row>
    <row r="253" spans="7:9" x14ac:dyDescent="0.2">
      <c r="G253" s="16"/>
      <c r="I253" s="16"/>
    </row>
    <row r="254" spans="7:9" x14ac:dyDescent="0.2">
      <c r="G254" s="16"/>
      <c r="I254" s="16"/>
    </row>
    <row r="255" spans="7:9" x14ac:dyDescent="0.2">
      <c r="G255" s="16"/>
      <c r="I255" s="16"/>
    </row>
    <row r="256" spans="7:9" x14ac:dyDescent="0.2">
      <c r="G256" s="16"/>
      <c r="I256" s="16"/>
    </row>
    <row r="257" spans="7:9" x14ac:dyDescent="0.2">
      <c r="G257" s="16"/>
      <c r="I257" s="16"/>
    </row>
    <row r="258" spans="7:9" x14ac:dyDescent="0.2">
      <c r="G258" s="16"/>
      <c r="I258" s="16"/>
    </row>
    <row r="259" spans="7:9" x14ac:dyDescent="0.2">
      <c r="G259" s="16"/>
      <c r="I259" s="16"/>
    </row>
    <row r="260" spans="7:9" x14ac:dyDescent="0.2">
      <c r="G260" s="16"/>
      <c r="I260" s="16"/>
    </row>
    <row r="261" spans="7:9" x14ac:dyDescent="0.2">
      <c r="G261" s="16"/>
      <c r="I261" s="16"/>
    </row>
    <row r="262" spans="7:9" x14ac:dyDescent="0.2">
      <c r="G262" s="16"/>
      <c r="I262" s="16"/>
    </row>
    <row r="263" spans="7:9" x14ac:dyDescent="0.2">
      <c r="G263" s="16"/>
      <c r="I263" s="16"/>
    </row>
    <row r="264" spans="7:9" x14ac:dyDescent="0.2">
      <c r="G264" s="16"/>
      <c r="I264" s="16"/>
    </row>
    <row r="265" spans="7:9" x14ac:dyDescent="0.2">
      <c r="G265" s="16"/>
      <c r="I265" s="16"/>
    </row>
    <row r="266" spans="7:9" x14ac:dyDescent="0.2">
      <c r="G266" s="16"/>
      <c r="I266" s="16"/>
    </row>
    <row r="267" spans="7:9" x14ac:dyDescent="0.2">
      <c r="G267" s="16"/>
      <c r="I267" s="16"/>
    </row>
    <row r="268" spans="7:9" x14ac:dyDescent="0.2">
      <c r="G268" s="16"/>
      <c r="I268" s="16"/>
    </row>
    <row r="269" spans="7:9" x14ac:dyDescent="0.2">
      <c r="G269" s="16"/>
      <c r="I269" s="16"/>
    </row>
    <row r="270" spans="7:9" x14ac:dyDescent="0.2">
      <c r="G270" s="16"/>
      <c r="I270" s="16"/>
    </row>
    <row r="271" spans="7:9" x14ac:dyDescent="0.2">
      <c r="G271" s="16"/>
      <c r="I271" s="16"/>
    </row>
    <row r="272" spans="7:9" x14ac:dyDescent="0.2">
      <c r="G272" s="16"/>
      <c r="I272" s="16"/>
    </row>
    <row r="273" spans="7:9" x14ac:dyDescent="0.2">
      <c r="G273" s="16"/>
      <c r="I273" s="16"/>
    </row>
    <row r="274" spans="7:9" x14ac:dyDescent="0.2">
      <c r="G274" s="16"/>
      <c r="I274" s="16"/>
    </row>
    <row r="275" spans="7:9" x14ac:dyDescent="0.2">
      <c r="G275" s="16"/>
      <c r="I275" s="16"/>
    </row>
    <row r="276" spans="7:9" x14ac:dyDescent="0.2">
      <c r="G276" s="16"/>
      <c r="I276" s="16"/>
    </row>
    <row r="277" spans="7:9" x14ac:dyDescent="0.2">
      <c r="G277" s="16"/>
      <c r="I277" s="16"/>
    </row>
    <row r="278" spans="7:9" x14ac:dyDescent="0.2">
      <c r="G278" s="16"/>
      <c r="I278" s="16"/>
    </row>
    <row r="279" spans="7:9" x14ac:dyDescent="0.2">
      <c r="G279" s="16"/>
      <c r="I279" s="16"/>
    </row>
    <row r="280" spans="7:9" x14ac:dyDescent="0.2">
      <c r="G280" s="16"/>
      <c r="I280" s="16"/>
    </row>
    <row r="281" spans="7:9" x14ac:dyDescent="0.2">
      <c r="G281" s="16"/>
      <c r="I281" s="16"/>
    </row>
    <row r="282" spans="7:9" x14ac:dyDescent="0.2">
      <c r="G282" s="16"/>
      <c r="I282" s="16"/>
    </row>
    <row r="283" spans="7:9" x14ac:dyDescent="0.2">
      <c r="G283" s="16"/>
      <c r="I283" s="16"/>
    </row>
    <row r="284" spans="7:9" x14ac:dyDescent="0.2">
      <c r="G284" s="16"/>
      <c r="I284" s="16"/>
    </row>
    <row r="285" spans="7:9" x14ac:dyDescent="0.2">
      <c r="G285" s="16"/>
      <c r="I285" s="16"/>
    </row>
    <row r="286" spans="7:9" x14ac:dyDescent="0.2">
      <c r="G286" s="16"/>
      <c r="I286" s="16"/>
    </row>
    <row r="287" spans="7:9" x14ac:dyDescent="0.2">
      <c r="G287" s="16"/>
      <c r="I287" s="16"/>
    </row>
    <row r="288" spans="7:9" x14ac:dyDescent="0.2">
      <c r="G288" s="16"/>
      <c r="I288" s="16"/>
    </row>
    <row r="289" spans="7:9" x14ac:dyDescent="0.2">
      <c r="G289" s="16"/>
      <c r="I289" s="16"/>
    </row>
    <row r="290" spans="7:9" x14ac:dyDescent="0.2">
      <c r="G290" s="16"/>
      <c r="I290" s="16"/>
    </row>
    <row r="291" spans="7:9" x14ac:dyDescent="0.2">
      <c r="G291" s="16"/>
      <c r="I291" s="16"/>
    </row>
    <row r="292" spans="7:9" x14ac:dyDescent="0.2">
      <c r="G292" s="16"/>
      <c r="I292" s="16"/>
    </row>
    <row r="293" spans="7:9" x14ac:dyDescent="0.2">
      <c r="G293" s="16"/>
      <c r="I293" s="16"/>
    </row>
    <row r="294" spans="7:9" x14ac:dyDescent="0.2">
      <c r="G294" s="16"/>
      <c r="I294" s="16"/>
    </row>
    <row r="295" spans="7:9" x14ac:dyDescent="0.2">
      <c r="G295" s="16"/>
      <c r="I295" s="16"/>
    </row>
    <row r="296" spans="7:9" x14ac:dyDescent="0.2">
      <c r="G296" s="16"/>
      <c r="I296" s="16"/>
    </row>
    <row r="297" spans="7:9" x14ac:dyDescent="0.2">
      <c r="G297" s="16"/>
      <c r="I297" s="16"/>
    </row>
    <row r="298" spans="7:9" x14ac:dyDescent="0.2">
      <c r="G298" s="16"/>
      <c r="I298" s="16"/>
    </row>
    <row r="299" spans="7:9" x14ac:dyDescent="0.2">
      <c r="G299" s="16"/>
      <c r="I299" s="16"/>
    </row>
    <row r="300" spans="7:9" x14ac:dyDescent="0.2">
      <c r="G300" s="16"/>
      <c r="I300" s="16"/>
    </row>
    <row r="301" spans="7:9" x14ac:dyDescent="0.2">
      <c r="G301" s="16"/>
      <c r="I301" s="16"/>
    </row>
    <row r="302" spans="7:9" x14ac:dyDescent="0.2">
      <c r="G302" s="16"/>
      <c r="I302" s="16"/>
    </row>
    <row r="303" spans="7:9" x14ac:dyDescent="0.2">
      <c r="G303" s="16"/>
      <c r="I303" s="16"/>
    </row>
    <row r="304" spans="7:9" x14ac:dyDescent="0.2">
      <c r="G304" s="16"/>
      <c r="I304" s="16"/>
    </row>
    <row r="305" spans="7:9" x14ac:dyDescent="0.2">
      <c r="G305" s="16"/>
      <c r="I305" s="16"/>
    </row>
    <row r="306" spans="7:9" x14ac:dyDescent="0.2">
      <c r="G306" s="16"/>
      <c r="I306" s="16"/>
    </row>
    <row r="307" spans="7:9" x14ac:dyDescent="0.2">
      <c r="G307" s="16"/>
      <c r="I307" s="16"/>
    </row>
    <row r="308" spans="7:9" x14ac:dyDescent="0.2">
      <c r="G308" s="16"/>
      <c r="I308" s="16"/>
    </row>
    <row r="309" spans="7:9" x14ac:dyDescent="0.2">
      <c r="G309" s="16"/>
      <c r="I309" s="16"/>
    </row>
    <row r="310" spans="7:9" x14ac:dyDescent="0.2">
      <c r="G310" s="16"/>
      <c r="I310" s="16"/>
    </row>
    <row r="311" spans="7:9" x14ac:dyDescent="0.2">
      <c r="G311" s="16"/>
      <c r="I311" s="16"/>
    </row>
    <row r="312" spans="7:9" x14ac:dyDescent="0.2">
      <c r="G312" s="16"/>
      <c r="I312" s="16"/>
    </row>
    <row r="313" spans="7:9" x14ac:dyDescent="0.2">
      <c r="G313" s="16"/>
      <c r="I313" s="16"/>
    </row>
    <row r="314" spans="7:9" x14ac:dyDescent="0.2">
      <c r="G314" s="16"/>
      <c r="I314" s="16"/>
    </row>
    <row r="315" spans="7:9" x14ac:dyDescent="0.2">
      <c r="G315" s="16"/>
      <c r="I315" s="16"/>
    </row>
    <row r="316" spans="7:9" x14ac:dyDescent="0.2">
      <c r="G316" s="16"/>
      <c r="I316" s="16"/>
    </row>
    <row r="317" spans="7:9" x14ac:dyDescent="0.2">
      <c r="G317" s="16"/>
      <c r="I317" s="16"/>
    </row>
    <row r="318" spans="7:9" x14ac:dyDescent="0.2">
      <c r="G318" s="16"/>
      <c r="I318" s="16"/>
    </row>
    <row r="319" spans="7:9" x14ac:dyDescent="0.2">
      <c r="G319" s="16"/>
      <c r="I319" s="16"/>
    </row>
    <row r="320" spans="7:9" x14ac:dyDescent="0.2">
      <c r="G320" s="16"/>
      <c r="I320" s="16"/>
    </row>
    <row r="321" spans="7:9" x14ac:dyDescent="0.2">
      <c r="G321" s="16"/>
      <c r="I321" s="16"/>
    </row>
    <row r="322" spans="7:9" x14ac:dyDescent="0.2">
      <c r="G322" s="16"/>
      <c r="I322" s="16"/>
    </row>
    <row r="323" spans="7:9" x14ac:dyDescent="0.2">
      <c r="G323" s="16"/>
      <c r="I323" s="16"/>
    </row>
    <row r="324" spans="7:9" x14ac:dyDescent="0.2">
      <c r="G324" s="16"/>
      <c r="I324" s="16"/>
    </row>
    <row r="325" spans="7:9" x14ac:dyDescent="0.2">
      <c r="G325" s="16"/>
      <c r="I325" s="16"/>
    </row>
    <row r="326" spans="7:9" x14ac:dyDescent="0.2">
      <c r="G326" s="16"/>
      <c r="I326" s="16"/>
    </row>
    <row r="327" spans="7:9" x14ac:dyDescent="0.2">
      <c r="G327" s="16"/>
      <c r="I327" s="16"/>
    </row>
    <row r="328" spans="7:9" x14ac:dyDescent="0.2">
      <c r="G328" s="16"/>
      <c r="I328" s="16"/>
    </row>
    <row r="329" spans="7:9" x14ac:dyDescent="0.2">
      <c r="G329" s="16"/>
      <c r="I329" s="16"/>
    </row>
    <row r="330" spans="7:9" x14ac:dyDescent="0.2">
      <c r="G330" s="16"/>
      <c r="I330" s="16"/>
    </row>
    <row r="331" spans="7:9" x14ac:dyDescent="0.2">
      <c r="G331" s="16"/>
      <c r="I331" s="16"/>
    </row>
    <row r="332" spans="7:9" x14ac:dyDescent="0.2">
      <c r="G332" s="16"/>
      <c r="I332" s="16"/>
    </row>
    <row r="333" spans="7:9" x14ac:dyDescent="0.2">
      <c r="G333" s="16"/>
      <c r="I333" s="16"/>
    </row>
    <row r="334" spans="7:9" x14ac:dyDescent="0.2">
      <c r="G334" s="16"/>
      <c r="I334" s="16"/>
    </row>
    <row r="335" spans="7:9" x14ac:dyDescent="0.2">
      <c r="G335" s="16"/>
      <c r="I335" s="16"/>
    </row>
    <row r="336" spans="7:9" x14ac:dyDescent="0.2">
      <c r="G336" s="16"/>
      <c r="I336" s="16"/>
    </row>
    <row r="337" spans="7:9" x14ac:dyDescent="0.2">
      <c r="G337" s="16"/>
      <c r="I337" s="16"/>
    </row>
    <row r="338" spans="7:9" x14ac:dyDescent="0.2">
      <c r="G338" s="16"/>
      <c r="I338" s="16"/>
    </row>
    <row r="339" spans="7:9" x14ac:dyDescent="0.2">
      <c r="G339" s="16"/>
      <c r="I339" s="16"/>
    </row>
    <row r="340" spans="7:9" x14ac:dyDescent="0.2">
      <c r="G340" s="16"/>
      <c r="I340" s="16"/>
    </row>
    <row r="341" spans="7:9" x14ac:dyDescent="0.2">
      <c r="G341" s="16"/>
      <c r="I341" s="16"/>
    </row>
    <row r="342" spans="7:9" x14ac:dyDescent="0.2">
      <c r="G342" s="16"/>
      <c r="I342" s="16"/>
    </row>
    <row r="343" spans="7:9" x14ac:dyDescent="0.2">
      <c r="G343" s="16"/>
      <c r="I343" s="16"/>
    </row>
    <row r="344" spans="7:9" x14ac:dyDescent="0.2">
      <c r="G344" s="16"/>
      <c r="I344" s="16"/>
    </row>
    <row r="345" spans="7:9" x14ac:dyDescent="0.2">
      <c r="G345" s="16"/>
      <c r="I345" s="16"/>
    </row>
    <row r="346" spans="7:9" x14ac:dyDescent="0.2">
      <c r="G346" s="16"/>
      <c r="I346" s="16"/>
    </row>
    <row r="347" spans="7:9" x14ac:dyDescent="0.2">
      <c r="G347" s="16"/>
      <c r="I347" s="16"/>
    </row>
    <row r="348" spans="7:9" x14ac:dyDescent="0.2">
      <c r="G348" s="16"/>
      <c r="I348" s="16"/>
    </row>
    <row r="349" spans="7:9" x14ac:dyDescent="0.2">
      <c r="G349" s="16"/>
      <c r="I349" s="16"/>
    </row>
    <row r="350" spans="7:9" x14ac:dyDescent="0.2">
      <c r="G350" s="16"/>
      <c r="I350" s="16"/>
    </row>
    <row r="351" spans="7:9" x14ac:dyDescent="0.2">
      <c r="G351" s="16"/>
      <c r="I351" s="16"/>
    </row>
    <row r="352" spans="7:9" x14ac:dyDescent="0.2">
      <c r="G352" s="16"/>
      <c r="I352" s="16"/>
    </row>
    <row r="353" spans="7:9" x14ac:dyDescent="0.2">
      <c r="G353" s="16"/>
      <c r="I353" s="16"/>
    </row>
    <row r="354" spans="7:9" x14ac:dyDescent="0.2">
      <c r="G354" s="16"/>
      <c r="I354" s="16"/>
    </row>
    <row r="355" spans="7:9" x14ac:dyDescent="0.2">
      <c r="G355" s="16"/>
      <c r="I355" s="16"/>
    </row>
    <row r="356" spans="7:9" x14ac:dyDescent="0.2">
      <c r="G356" s="16"/>
      <c r="I356" s="16"/>
    </row>
    <row r="357" spans="7:9" x14ac:dyDescent="0.2">
      <c r="G357" s="16"/>
      <c r="I357" s="16"/>
    </row>
    <row r="358" spans="7:9" x14ac:dyDescent="0.2">
      <c r="G358" s="16"/>
      <c r="I358" s="16"/>
    </row>
    <row r="359" spans="7:9" x14ac:dyDescent="0.2">
      <c r="G359" s="16"/>
      <c r="I359" s="16"/>
    </row>
    <row r="360" spans="7:9" x14ac:dyDescent="0.2">
      <c r="G360" s="16"/>
      <c r="I360" s="16"/>
    </row>
    <row r="361" spans="7:9" x14ac:dyDescent="0.2">
      <c r="G361" s="16"/>
      <c r="I361" s="16"/>
    </row>
    <row r="362" spans="7:9" x14ac:dyDescent="0.2">
      <c r="G362" s="16"/>
      <c r="I362" s="16"/>
    </row>
    <row r="363" spans="7:9" x14ac:dyDescent="0.2">
      <c r="G363" s="16"/>
      <c r="I363" s="16"/>
    </row>
    <row r="364" spans="7:9" x14ac:dyDescent="0.2">
      <c r="G364" s="16"/>
      <c r="I364" s="16"/>
    </row>
    <row r="365" spans="7:9" x14ac:dyDescent="0.2">
      <c r="G365" s="16"/>
      <c r="I365" s="16"/>
    </row>
    <row r="366" spans="7:9" x14ac:dyDescent="0.2">
      <c r="G366" s="16"/>
      <c r="I366" s="16"/>
    </row>
    <row r="367" spans="7:9" x14ac:dyDescent="0.2">
      <c r="G367" s="16"/>
      <c r="I367" s="16"/>
    </row>
    <row r="368" spans="7:9" x14ac:dyDescent="0.2">
      <c r="G368" s="16"/>
      <c r="I368" s="16"/>
    </row>
    <row r="369" spans="7:9" x14ac:dyDescent="0.2">
      <c r="G369" s="16"/>
      <c r="I369" s="16"/>
    </row>
    <row r="370" spans="7:9" x14ac:dyDescent="0.2">
      <c r="G370" s="16"/>
      <c r="I370" s="16"/>
    </row>
    <row r="371" spans="7:9" x14ac:dyDescent="0.2">
      <c r="G371" s="16"/>
      <c r="I371" s="16"/>
    </row>
    <row r="372" spans="7:9" x14ac:dyDescent="0.2">
      <c r="G372" s="16"/>
      <c r="I372" s="16"/>
    </row>
    <row r="373" spans="7:9" x14ac:dyDescent="0.2">
      <c r="G373" s="16"/>
      <c r="I373" s="16"/>
    </row>
    <row r="374" spans="7:9" x14ac:dyDescent="0.2">
      <c r="G374" s="16"/>
      <c r="I374" s="16"/>
    </row>
    <row r="375" spans="7:9" x14ac:dyDescent="0.2">
      <c r="G375" s="16"/>
      <c r="I375" s="16"/>
    </row>
    <row r="376" spans="7:9" x14ac:dyDescent="0.2">
      <c r="G376" s="16"/>
      <c r="I376" s="16"/>
    </row>
    <row r="377" spans="7:9" x14ac:dyDescent="0.2">
      <c r="G377" s="16"/>
      <c r="I377" s="16"/>
    </row>
    <row r="378" spans="7:9" x14ac:dyDescent="0.2">
      <c r="G378" s="16"/>
      <c r="I378" s="16"/>
    </row>
    <row r="379" spans="7:9" x14ac:dyDescent="0.2">
      <c r="G379" s="16"/>
      <c r="I379" s="16"/>
    </row>
    <row r="380" spans="7:9" x14ac:dyDescent="0.2">
      <c r="G380" s="16"/>
      <c r="I380" s="16"/>
    </row>
    <row r="381" spans="7:9" x14ac:dyDescent="0.2">
      <c r="G381" s="16"/>
      <c r="I381" s="16"/>
    </row>
    <row r="382" spans="7:9" x14ac:dyDescent="0.2">
      <c r="G382" s="16"/>
      <c r="I382" s="16"/>
    </row>
    <row r="383" spans="7:9" x14ac:dyDescent="0.2">
      <c r="G383" s="16"/>
      <c r="I383" s="16"/>
    </row>
    <row r="384" spans="7:9" x14ac:dyDescent="0.2">
      <c r="G384" s="16"/>
      <c r="I384" s="16"/>
    </row>
    <row r="385" spans="7:9" x14ac:dyDescent="0.2">
      <c r="G385" s="16"/>
      <c r="I385" s="16"/>
    </row>
    <row r="386" spans="7:9" x14ac:dyDescent="0.2">
      <c r="G386" s="16"/>
      <c r="I386" s="16"/>
    </row>
    <row r="387" spans="7:9" x14ac:dyDescent="0.2">
      <c r="G387" s="16"/>
      <c r="I387" s="16"/>
    </row>
    <row r="388" spans="7:9" x14ac:dyDescent="0.2">
      <c r="G388" s="16"/>
      <c r="I388" s="16"/>
    </row>
    <row r="389" spans="7:9" x14ac:dyDescent="0.2">
      <c r="G389" s="16"/>
      <c r="I389" s="16"/>
    </row>
    <row r="390" spans="7:9" x14ac:dyDescent="0.2">
      <c r="G390" s="16"/>
      <c r="I390" s="16"/>
    </row>
    <row r="391" spans="7:9" x14ac:dyDescent="0.2">
      <c r="G391" s="16"/>
      <c r="I391" s="16"/>
    </row>
    <row r="392" spans="7:9" x14ac:dyDescent="0.2">
      <c r="G392" s="16"/>
      <c r="I392" s="16"/>
    </row>
    <row r="393" spans="7:9" x14ac:dyDescent="0.2">
      <c r="G393" s="16"/>
      <c r="I393" s="16"/>
    </row>
    <row r="394" spans="7:9" x14ac:dyDescent="0.2">
      <c r="G394" s="16"/>
      <c r="I394" s="16"/>
    </row>
    <row r="395" spans="7:9" x14ac:dyDescent="0.2">
      <c r="G395" s="16"/>
      <c r="I395" s="16"/>
    </row>
    <row r="396" spans="7:9" x14ac:dyDescent="0.2">
      <c r="G396" s="16"/>
      <c r="I396" s="16"/>
    </row>
    <row r="397" spans="7:9" x14ac:dyDescent="0.2">
      <c r="G397" s="16"/>
      <c r="I397" s="16"/>
    </row>
    <row r="398" spans="7:9" x14ac:dyDescent="0.2">
      <c r="G398" s="16"/>
      <c r="I398" s="16"/>
    </row>
    <row r="399" spans="7:9" x14ac:dyDescent="0.2">
      <c r="G399" s="16"/>
      <c r="I399" s="16"/>
    </row>
    <row r="400" spans="7:9" x14ac:dyDescent="0.2">
      <c r="G400" s="16"/>
      <c r="I400" s="16"/>
    </row>
    <row r="401" spans="7:9" x14ac:dyDescent="0.2">
      <c r="G401" s="16"/>
      <c r="I401" s="16"/>
    </row>
    <row r="402" spans="7:9" x14ac:dyDescent="0.2">
      <c r="G402" s="16"/>
      <c r="I402" s="16"/>
    </row>
    <row r="403" spans="7:9" x14ac:dyDescent="0.2">
      <c r="G403" s="16"/>
      <c r="I403" s="16"/>
    </row>
    <row r="404" spans="7:9" x14ac:dyDescent="0.2">
      <c r="G404" s="16"/>
      <c r="I404" s="16"/>
    </row>
    <row r="405" spans="7:9" x14ac:dyDescent="0.2">
      <c r="G405" s="16"/>
      <c r="I405" s="16"/>
    </row>
    <row r="406" spans="7:9" x14ac:dyDescent="0.2">
      <c r="G406" s="16"/>
      <c r="I406" s="16"/>
    </row>
    <row r="407" spans="7:9" x14ac:dyDescent="0.2">
      <c r="G407" s="16"/>
      <c r="I407" s="16"/>
    </row>
    <row r="408" spans="7:9" x14ac:dyDescent="0.2">
      <c r="G408" s="16"/>
      <c r="I408" s="16"/>
    </row>
    <row r="409" spans="7:9" x14ac:dyDescent="0.2">
      <c r="G409" s="16"/>
      <c r="I409" s="16"/>
    </row>
    <row r="410" spans="7:9" x14ac:dyDescent="0.2">
      <c r="G410" s="16"/>
      <c r="I410" s="16"/>
    </row>
    <row r="411" spans="7:9" x14ac:dyDescent="0.2">
      <c r="G411" s="16"/>
      <c r="I411" s="16"/>
    </row>
    <row r="412" spans="7:9" x14ac:dyDescent="0.2">
      <c r="G412" s="16"/>
      <c r="I412" s="16"/>
    </row>
    <row r="413" spans="7:9" x14ac:dyDescent="0.2">
      <c r="G413" s="16"/>
      <c r="I413" s="16"/>
    </row>
    <row r="414" spans="7:9" x14ac:dyDescent="0.2">
      <c r="G414" s="16"/>
      <c r="I414" s="16"/>
    </row>
    <row r="415" spans="7:9" x14ac:dyDescent="0.2">
      <c r="G415" s="16"/>
      <c r="I415" s="16"/>
    </row>
    <row r="416" spans="7:9" x14ac:dyDescent="0.2">
      <c r="G416" s="16"/>
      <c r="I416" s="16"/>
    </row>
    <row r="417" spans="7:9" x14ac:dyDescent="0.2">
      <c r="G417" s="16"/>
      <c r="I417" s="16"/>
    </row>
    <row r="418" spans="7:9" x14ac:dyDescent="0.2">
      <c r="G418" s="16"/>
      <c r="I418" s="16"/>
    </row>
    <row r="419" spans="7:9" x14ac:dyDescent="0.2">
      <c r="G419" s="16"/>
      <c r="I419" s="16"/>
    </row>
    <row r="420" spans="7:9" x14ac:dyDescent="0.2">
      <c r="G420" s="16"/>
      <c r="I420" s="16"/>
    </row>
    <row r="421" spans="7:9" x14ac:dyDescent="0.2">
      <c r="G421" s="16"/>
      <c r="I421" s="16"/>
    </row>
    <row r="422" spans="7:9" x14ac:dyDescent="0.2">
      <c r="G422" s="16"/>
      <c r="I422" s="16"/>
    </row>
    <row r="423" spans="7:9" x14ac:dyDescent="0.2">
      <c r="G423" s="16"/>
      <c r="I423" s="16"/>
    </row>
    <row r="424" spans="7:9" x14ac:dyDescent="0.2">
      <c r="G424" s="16"/>
      <c r="I424" s="16"/>
    </row>
    <row r="425" spans="7:9" x14ac:dyDescent="0.2">
      <c r="G425" s="16"/>
      <c r="I425" s="16"/>
    </row>
    <row r="426" spans="7:9" x14ac:dyDescent="0.2">
      <c r="G426" s="16"/>
      <c r="I426" s="16"/>
    </row>
    <row r="427" spans="7:9" x14ac:dyDescent="0.2">
      <c r="G427" s="16"/>
      <c r="I427" s="16"/>
    </row>
    <row r="428" spans="7:9" x14ac:dyDescent="0.2">
      <c r="G428" s="16"/>
      <c r="I428" s="16"/>
    </row>
    <row r="429" spans="7:9" x14ac:dyDescent="0.2">
      <c r="G429" s="16"/>
      <c r="I429" s="16"/>
    </row>
    <row r="430" spans="7:9" x14ac:dyDescent="0.2">
      <c r="G430" s="16"/>
      <c r="I430" s="16"/>
    </row>
    <row r="431" spans="7:9" x14ac:dyDescent="0.2">
      <c r="G431" s="16"/>
      <c r="I431" s="16"/>
    </row>
    <row r="432" spans="7:9" x14ac:dyDescent="0.2">
      <c r="G432" s="16"/>
      <c r="I432" s="16"/>
    </row>
    <row r="433" spans="7:9" x14ac:dyDescent="0.2">
      <c r="G433" s="16"/>
      <c r="I433" s="16"/>
    </row>
    <row r="434" spans="7:9" x14ac:dyDescent="0.2">
      <c r="G434" s="16"/>
      <c r="I434" s="16"/>
    </row>
    <row r="435" spans="7:9" x14ac:dyDescent="0.2">
      <c r="G435" s="16"/>
      <c r="I435" s="16"/>
    </row>
    <row r="436" spans="7:9" x14ac:dyDescent="0.2">
      <c r="G436" s="16"/>
      <c r="I436" s="16"/>
    </row>
    <row r="437" spans="7:9" x14ac:dyDescent="0.2">
      <c r="G437" s="16"/>
      <c r="I437" s="16"/>
    </row>
    <row r="438" spans="7:9" x14ac:dyDescent="0.2">
      <c r="G438" s="16"/>
      <c r="I438" s="16"/>
    </row>
    <row r="439" spans="7:9" x14ac:dyDescent="0.2">
      <c r="G439" s="16"/>
      <c r="I439" s="16"/>
    </row>
    <row r="440" spans="7:9" x14ac:dyDescent="0.2">
      <c r="G440" s="16"/>
      <c r="I440" s="16"/>
    </row>
    <row r="441" spans="7:9" x14ac:dyDescent="0.2">
      <c r="G441" s="16"/>
      <c r="I441" s="16"/>
    </row>
    <row r="442" spans="7:9" x14ac:dyDescent="0.2">
      <c r="G442" s="16"/>
      <c r="I442" s="16"/>
    </row>
    <row r="443" spans="7:9" x14ac:dyDescent="0.2">
      <c r="G443" s="16"/>
      <c r="I443" s="16"/>
    </row>
    <row r="444" spans="7:9" x14ac:dyDescent="0.2">
      <c r="G444" s="16"/>
      <c r="I444" s="16"/>
    </row>
    <row r="445" spans="7:9" x14ac:dyDescent="0.2">
      <c r="G445" s="16"/>
      <c r="I445" s="16"/>
    </row>
    <row r="446" spans="7:9" x14ac:dyDescent="0.2">
      <c r="G446" s="16"/>
      <c r="I446" s="16"/>
    </row>
    <row r="447" spans="7:9" x14ac:dyDescent="0.2">
      <c r="G447" s="16"/>
      <c r="I447" s="16"/>
    </row>
    <row r="448" spans="7:9" x14ac:dyDescent="0.2">
      <c r="G448" s="16"/>
      <c r="I448" s="16"/>
    </row>
    <row r="449" spans="7:9" x14ac:dyDescent="0.2">
      <c r="G449" s="16"/>
      <c r="I449" s="16"/>
    </row>
    <row r="450" spans="7:9" x14ac:dyDescent="0.2">
      <c r="G450" s="16"/>
      <c r="I450" s="16"/>
    </row>
    <row r="451" spans="7:9" x14ac:dyDescent="0.2">
      <c r="G451" s="16"/>
      <c r="I451" s="16"/>
    </row>
    <row r="452" spans="7:9" x14ac:dyDescent="0.2">
      <c r="G452" s="16"/>
      <c r="I452" s="16"/>
    </row>
    <row r="453" spans="7:9" x14ac:dyDescent="0.2">
      <c r="G453" s="16"/>
      <c r="I453" s="16"/>
    </row>
    <row r="454" spans="7:9" x14ac:dyDescent="0.2">
      <c r="G454" s="16"/>
      <c r="I454" s="16"/>
    </row>
    <row r="455" spans="7:9" x14ac:dyDescent="0.2">
      <c r="G455" s="16"/>
      <c r="I455" s="16"/>
    </row>
    <row r="456" spans="7:9" x14ac:dyDescent="0.2">
      <c r="G456" s="16"/>
      <c r="I456" s="16"/>
    </row>
    <row r="457" spans="7:9" x14ac:dyDescent="0.2">
      <c r="G457" s="16"/>
      <c r="I457" s="16"/>
    </row>
    <row r="458" spans="7:9" x14ac:dyDescent="0.2">
      <c r="G458" s="16"/>
      <c r="I458" s="16"/>
    </row>
    <row r="459" spans="7:9" x14ac:dyDescent="0.2">
      <c r="G459" s="16"/>
      <c r="I459" s="16"/>
    </row>
    <row r="460" spans="7:9" x14ac:dyDescent="0.2">
      <c r="G460" s="16"/>
      <c r="I460" s="16"/>
    </row>
    <row r="461" spans="7:9" x14ac:dyDescent="0.2">
      <c r="G461" s="16"/>
      <c r="I461" s="16"/>
    </row>
    <row r="462" spans="7:9" x14ac:dyDescent="0.2">
      <c r="G462" s="16"/>
      <c r="I462" s="16"/>
    </row>
    <row r="463" spans="7:9" x14ac:dyDescent="0.2">
      <c r="G463" s="16"/>
      <c r="I463" s="16"/>
    </row>
    <row r="464" spans="7:9" x14ac:dyDescent="0.2">
      <c r="G464" s="16"/>
      <c r="I464" s="16"/>
    </row>
    <row r="465" spans="7:9" x14ac:dyDescent="0.2">
      <c r="G465" s="16"/>
      <c r="I465" s="16"/>
    </row>
    <row r="466" spans="7:9" x14ac:dyDescent="0.2">
      <c r="G466" s="16"/>
      <c r="I466" s="16"/>
    </row>
    <row r="467" spans="7:9" x14ac:dyDescent="0.2">
      <c r="G467" s="16"/>
      <c r="I467" s="16"/>
    </row>
    <row r="468" spans="7:9" x14ac:dyDescent="0.2">
      <c r="G468" s="16"/>
      <c r="I468" s="16"/>
    </row>
    <row r="469" spans="7:9" x14ac:dyDescent="0.2">
      <c r="G469" s="16"/>
      <c r="I469" s="16"/>
    </row>
    <row r="470" spans="7:9" x14ac:dyDescent="0.2">
      <c r="G470" s="16"/>
      <c r="I470" s="16"/>
    </row>
    <row r="471" spans="7:9" x14ac:dyDescent="0.2">
      <c r="G471" s="16"/>
      <c r="I471" s="16"/>
    </row>
    <row r="472" spans="7:9" x14ac:dyDescent="0.2">
      <c r="G472" s="16"/>
      <c r="I472" s="16"/>
    </row>
    <row r="473" spans="7:9" x14ac:dyDescent="0.2">
      <c r="G473" s="16"/>
      <c r="I473" s="16"/>
    </row>
    <row r="474" spans="7:9" x14ac:dyDescent="0.2">
      <c r="G474" s="16"/>
      <c r="I474" s="16"/>
    </row>
    <row r="475" spans="7:9" x14ac:dyDescent="0.2">
      <c r="G475" s="16"/>
      <c r="I475" s="16"/>
    </row>
    <row r="476" spans="7:9" x14ac:dyDescent="0.2">
      <c r="G476" s="16"/>
      <c r="I476" s="16"/>
    </row>
    <row r="477" spans="7:9" x14ac:dyDescent="0.2">
      <c r="G477" s="16"/>
      <c r="I477" s="16"/>
    </row>
    <row r="478" spans="7:9" x14ac:dyDescent="0.2">
      <c r="G478" s="16"/>
      <c r="I478" s="16"/>
    </row>
    <row r="479" spans="7:9" x14ac:dyDescent="0.2">
      <c r="G479" s="16"/>
      <c r="I479" s="16"/>
    </row>
    <row r="480" spans="7:9" x14ac:dyDescent="0.2">
      <c r="G480" s="16"/>
      <c r="I480" s="16"/>
    </row>
    <row r="481" spans="7:9" x14ac:dyDescent="0.2">
      <c r="G481" s="16"/>
      <c r="I481" s="16"/>
    </row>
    <row r="482" spans="7:9" x14ac:dyDescent="0.2">
      <c r="G482" s="16"/>
      <c r="I482" s="16"/>
    </row>
    <row r="483" spans="7:9" x14ac:dyDescent="0.2">
      <c r="G483" s="16"/>
      <c r="I483" s="16"/>
    </row>
    <row r="484" spans="7:9" x14ac:dyDescent="0.2">
      <c r="G484" s="16"/>
      <c r="I484" s="16"/>
    </row>
    <row r="485" spans="7:9" x14ac:dyDescent="0.2">
      <c r="G485" s="16"/>
      <c r="I485" s="16"/>
    </row>
    <row r="486" spans="7:9" x14ac:dyDescent="0.2">
      <c r="G486" s="16"/>
      <c r="I486" s="16"/>
    </row>
    <row r="487" spans="7:9" x14ac:dyDescent="0.2">
      <c r="G487" s="16"/>
      <c r="I487" s="16"/>
    </row>
    <row r="488" spans="7:9" x14ac:dyDescent="0.2">
      <c r="G488" s="16"/>
      <c r="I488" s="16"/>
    </row>
    <row r="489" spans="7:9" x14ac:dyDescent="0.2">
      <c r="G489" s="16"/>
      <c r="I489" s="16"/>
    </row>
    <row r="490" spans="7:9" x14ac:dyDescent="0.2">
      <c r="G490" s="16"/>
      <c r="I490" s="16"/>
    </row>
    <row r="491" spans="7:9" x14ac:dyDescent="0.2">
      <c r="G491" s="16"/>
      <c r="I491" s="16"/>
    </row>
    <row r="492" spans="7:9" x14ac:dyDescent="0.2">
      <c r="G492" s="16"/>
      <c r="I492" s="16"/>
    </row>
    <row r="493" spans="7:9" x14ac:dyDescent="0.2">
      <c r="G493" s="16"/>
      <c r="I493" s="16"/>
    </row>
    <row r="494" spans="7:9" x14ac:dyDescent="0.2">
      <c r="G494" s="16"/>
      <c r="I494" s="16"/>
    </row>
    <row r="495" spans="7:9" x14ac:dyDescent="0.2">
      <c r="G495" s="16"/>
      <c r="I495" s="16"/>
    </row>
    <row r="496" spans="7:9" x14ac:dyDescent="0.2">
      <c r="G496" s="16"/>
      <c r="I496" s="16"/>
    </row>
    <row r="497" spans="7:9" x14ac:dyDescent="0.2">
      <c r="G497" s="16"/>
      <c r="I497" s="16"/>
    </row>
    <row r="498" spans="7:9" x14ac:dyDescent="0.2">
      <c r="G498" s="16"/>
      <c r="I498" s="16"/>
    </row>
    <row r="499" spans="7:9" x14ac:dyDescent="0.2">
      <c r="G499" s="16"/>
      <c r="I499" s="16"/>
    </row>
    <row r="500" spans="7:9" x14ac:dyDescent="0.2">
      <c r="G500" s="16"/>
      <c r="I500" s="16"/>
    </row>
    <row r="501" spans="7:9" x14ac:dyDescent="0.2">
      <c r="G501" s="16"/>
      <c r="I501" s="16"/>
    </row>
    <row r="502" spans="7:9" x14ac:dyDescent="0.2">
      <c r="G502" s="16"/>
      <c r="I502" s="16"/>
    </row>
    <row r="503" spans="7:9" x14ac:dyDescent="0.2">
      <c r="G503" s="16"/>
      <c r="I503" s="16"/>
    </row>
    <row r="504" spans="7:9" x14ac:dyDescent="0.2">
      <c r="G504" s="16"/>
      <c r="I504" s="16"/>
    </row>
    <row r="505" spans="7:9" x14ac:dyDescent="0.2">
      <c r="G505" s="16"/>
      <c r="I505" s="16"/>
    </row>
    <row r="506" spans="7:9" x14ac:dyDescent="0.2">
      <c r="G506" s="16"/>
      <c r="I506" s="16"/>
    </row>
    <row r="507" spans="7:9" x14ac:dyDescent="0.2">
      <c r="G507" s="16"/>
      <c r="I507" s="16"/>
    </row>
    <row r="508" spans="7:9" x14ac:dyDescent="0.2">
      <c r="G508" s="16"/>
      <c r="I508" s="16"/>
    </row>
    <row r="509" spans="7:9" x14ac:dyDescent="0.2">
      <c r="G509" s="16"/>
      <c r="I509" s="16"/>
    </row>
    <row r="510" spans="7:9" x14ac:dyDescent="0.2">
      <c r="G510" s="16"/>
      <c r="I510" s="16"/>
    </row>
    <row r="511" spans="7:9" x14ac:dyDescent="0.2">
      <c r="G511" s="16"/>
      <c r="I511" s="16"/>
    </row>
    <row r="512" spans="7:9" x14ac:dyDescent="0.2">
      <c r="G512" s="16"/>
      <c r="I512" s="16"/>
    </row>
    <row r="513" spans="7:9" x14ac:dyDescent="0.2">
      <c r="G513" s="16"/>
      <c r="I513" s="16"/>
    </row>
    <row r="514" spans="7:9" x14ac:dyDescent="0.2">
      <c r="G514" s="16"/>
      <c r="I514" s="16"/>
    </row>
    <row r="515" spans="7:9" x14ac:dyDescent="0.2">
      <c r="G515" s="16"/>
      <c r="I515" s="16"/>
    </row>
    <row r="516" spans="7:9" x14ac:dyDescent="0.2">
      <c r="G516" s="16"/>
      <c r="I516" s="16"/>
    </row>
    <row r="517" spans="7:9" x14ac:dyDescent="0.2">
      <c r="G517" s="16"/>
      <c r="I517" s="16"/>
    </row>
    <row r="518" spans="7:9" x14ac:dyDescent="0.2">
      <c r="G518" s="16"/>
      <c r="I518" s="16"/>
    </row>
    <row r="519" spans="7:9" x14ac:dyDescent="0.2">
      <c r="G519" s="16"/>
      <c r="I519" s="16"/>
    </row>
    <row r="520" spans="7:9" x14ac:dyDescent="0.2">
      <c r="G520" s="16"/>
      <c r="I520" s="16"/>
    </row>
    <row r="521" spans="7:9" x14ac:dyDescent="0.2">
      <c r="G521" s="16"/>
      <c r="I521" s="16"/>
    </row>
    <row r="522" spans="7:9" x14ac:dyDescent="0.2">
      <c r="G522" s="16"/>
      <c r="I522" s="16"/>
    </row>
    <row r="523" spans="7:9" x14ac:dyDescent="0.2">
      <c r="G523" s="16"/>
      <c r="I523" s="16"/>
    </row>
    <row r="524" spans="7:9" x14ac:dyDescent="0.2">
      <c r="G524" s="16"/>
      <c r="I524" s="16"/>
    </row>
    <row r="525" spans="7:9" x14ac:dyDescent="0.2">
      <c r="G525" s="16"/>
      <c r="I525" s="16"/>
    </row>
    <row r="526" spans="7:9" x14ac:dyDescent="0.2">
      <c r="G526" s="16"/>
      <c r="I526" s="16"/>
    </row>
    <row r="527" spans="7:9" x14ac:dyDescent="0.2">
      <c r="G527" s="16"/>
      <c r="I527" s="16"/>
    </row>
    <row r="528" spans="7:9" x14ac:dyDescent="0.2">
      <c r="G528" s="16"/>
      <c r="I528" s="16"/>
    </row>
    <row r="529" spans="7:9" x14ac:dyDescent="0.2">
      <c r="G529" s="16"/>
      <c r="I529" s="16"/>
    </row>
    <row r="530" spans="7:9" x14ac:dyDescent="0.2">
      <c r="G530" s="16"/>
      <c r="I530" s="16"/>
    </row>
    <row r="531" spans="7:9" x14ac:dyDescent="0.2">
      <c r="G531" s="16"/>
      <c r="I531" s="16"/>
    </row>
    <row r="532" spans="7:9" x14ac:dyDescent="0.2">
      <c r="G532" s="16"/>
      <c r="I532" s="16"/>
    </row>
    <row r="533" spans="7:9" x14ac:dyDescent="0.2">
      <c r="G533" s="16"/>
      <c r="I533" s="16"/>
    </row>
    <row r="534" spans="7:9" x14ac:dyDescent="0.2">
      <c r="G534" s="16"/>
      <c r="I534" s="16"/>
    </row>
    <row r="535" spans="7:9" x14ac:dyDescent="0.2">
      <c r="G535" s="16"/>
      <c r="I535" s="16"/>
    </row>
    <row r="536" spans="7:9" x14ac:dyDescent="0.2">
      <c r="G536" s="16"/>
      <c r="I536" s="16"/>
    </row>
    <row r="537" spans="7:9" x14ac:dyDescent="0.2">
      <c r="G537" s="16"/>
      <c r="I537" s="16"/>
    </row>
    <row r="538" spans="7:9" x14ac:dyDescent="0.2">
      <c r="G538" s="16"/>
      <c r="I538" s="16"/>
    </row>
    <row r="539" spans="7:9" x14ac:dyDescent="0.2">
      <c r="G539" s="16"/>
      <c r="I539" s="16"/>
    </row>
    <row r="540" spans="7:9" x14ac:dyDescent="0.2">
      <c r="G540" s="16"/>
      <c r="I540" s="16"/>
    </row>
    <row r="541" spans="7:9" x14ac:dyDescent="0.2">
      <c r="G541" s="16"/>
      <c r="I541" s="16"/>
    </row>
    <row r="542" spans="7:9" x14ac:dyDescent="0.2">
      <c r="G542" s="16"/>
      <c r="I542" s="16"/>
    </row>
    <row r="543" spans="7:9" x14ac:dyDescent="0.2">
      <c r="G543" s="16"/>
      <c r="I543" s="16"/>
    </row>
    <row r="544" spans="7:9" x14ac:dyDescent="0.2">
      <c r="G544" s="16"/>
      <c r="I544" s="16"/>
    </row>
    <row r="545" spans="7:9" x14ac:dyDescent="0.2">
      <c r="G545" s="16"/>
      <c r="I545" s="16"/>
    </row>
    <row r="546" spans="7:9" x14ac:dyDescent="0.2">
      <c r="G546" s="16"/>
      <c r="I546" s="16"/>
    </row>
    <row r="547" spans="7:9" x14ac:dyDescent="0.2">
      <c r="G547" s="16"/>
      <c r="I547" s="16"/>
    </row>
    <row r="548" spans="7:9" x14ac:dyDescent="0.2">
      <c r="G548" s="16"/>
      <c r="I548" s="16"/>
    </row>
    <row r="549" spans="7:9" x14ac:dyDescent="0.2">
      <c r="G549" s="16"/>
      <c r="I549" s="16"/>
    </row>
    <row r="550" spans="7:9" x14ac:dyDescent="0.2">
      <c r="G550" s="16"/>
      <c r="I550" s="16"/>
    </row>
    <row r="551" spans="7:9" x14ac:dyDescent="0.2">
      <c r="G551" s="16"/>
      <c r="I551" s="16"/>
    </row>
    <row r="552" spans="7:9" x14ac:dyDescent="0.2">
      <c r="G552" s="16"/>
      <c r="I552" s="16"/>
    </row>
    <row r="553" spans="7:9" x14ac:dyDescent="0.2">
      <c r="G553" s="16"/>
      <c r="I553" s="16"/>
    </row>
    <row r="554" spans="7:9" x14ac:dyDescent="0.2">
      <c r="G554" s="16"/>
      <c r="I554" s="16"/>
    </row>
    <row r="555" spans="7:9" x14ac:dyDescent="0.2">
      <c r="G555" s="16"/>
      <c r="I555" s="16"/>
    </row>
    <row r="556" spans="7:9" x14ac:dyDescent="0.2">
      <c r="G556" s="16"/>
      <c r="I556" s="16"/>
    </row>
    <row r="557" spans="7:9" x14ac:dyDescent="0.2">
      <c r="G557" s="16"/>
      <c r="I557" s="16"/>
    </row>
    <row r="558" spans="7:9" x14ac:dyDescent="0.2">
      <c r="G558" s="16"/>
      <c r="I558" s="16"/>
    </row>
    <row r="559" spans="7:9" x14ac:dyDescent="0.2">
      <c r="G559" s="16"/>
      <c r="I559" s="16"/>
    </row>
    <row r="560" spans="7:9" x14ac:dyDescent="0.2">
      <c r="G560" s="16"/>
      <c r="I560" s="16"/>
    </row>
    <row r="561" spans="7:9" x14ac:dyDescent="0.2">
      <c r="G561" s="16"/>
      <c r="I561" s="16"/>
    </row>
    <row r="562" spans="7:9" x14ac:dyDescent="0.2">
      <c r="G562" s="16"/>
      <c r="I562" s="16"/>
    </row>
    <row r="563" spans="7:9" x14ac:dyDescent="0.2">
      <c r="G563" s="16"/>
      <c r="I563" s="16"/>
    </row>
    <row r="564" spans="7:9" x14ac:dyDescent="0.2">
      <c r="G564" s="16"/>
      <c r="I564" s="16"/>
    </row>
    <row r="565" spans="7:9" x14ac:dyDescent="0.2">
      <c r="G565" s="16"/>
      <c r="I565" s="16"/>
    </row>
    <row r="566" spans="7:9" x14ac:dyDescent="0.2">
      <c r="G566" s="16"/>
      <c r="I566" s="16"/>
    </row>
    <row r="567" spans="7:9" x14ac:dyDescent="0.2">
      <c r="G567" s="16"/>
      <c r="I567" s="16"/>
    </row>
    <row r="568" spans="7:9" x14ac:dyDescent="0.2">
      <c r="G568" s="16"/>
      <c r="I568" s="16"/>
    </row>
    <row r="569" spans="7:9" x14ac:dyDescent="0.2">
      <c r="G569" s="16"/>
      <c r="I569" s="16"/>
    </row>
    <row r="570" spans="7:9" x14ac:dyDescent="0.2">
      <c r="G570" s="16"/>
      <c r="I570" s="16"/>
    </row>
    <row r="571" spans="7:9" x14ac:dyDescent="0.2">
      <c r="G571" s="16"/>
      <c r="I571" s="16"/>
    </row>
    <row r="572" spans="7:9" x14ac:dyDescent="0.2">
      <c r="G572" s="16"/>
      <c r="I572" s="16"/>
    </row>
    <row r="573" spans="7:9" x14ac:dyDescent="0.2">
      <c r="G573" s="16"/>
      <c r="I573" s="16"/>
    </row>
    <row r="574" spans="7:9" x14ac:dyDescent="0.2">
      <c r="G574" s="16"/>
      <c r="I574" s="16"/>
    </row>
    <row r="575" spans="7:9" x14ac:dyDescent="0.2">
      <c r="G575" s="16"/>
      <c r="I575" s="16"/>
    </row>
    <row r="576" spans="7:9" x14ac:dyDescent="0.2">
      <c r="G576" s="16"/>
      <c r="I576" s="16"/>
    </row>
    <row r="577" spans="7:9" x14ac:dyDescent="0.2">
      <c r="G577" s="16"/>
      <c r="I577" s="16"/>
    </row>
    <row r="578" spans="7:9" x14ac:dyDescent="0.2">
      <c r="G578" s="16"/>
      <c r="I578" s="16"/>
    </row>
    <row r="579" spans="7:9" x14ac:dyDescent="0.2">
      <c r="G579" s="16"/>
      <c r="I579" s="16"/>
    </row>
    <row r="580" spans="7:9" x14ac:dyDescent="0.2">
      <c r="G580" s="16"/>
      <c r="I580" s="16"/>
    </row>
    <row r="581" spans="7:9" x14ac:dyDescent="0.2">
      <c r="G581" s="16"/>
      <c r="I581" s="16"/>
    </row>
    <row r="582" spans="7:9" x14ac:dyDescent="0.2">
      <c r="G582" s="16"/>
      <c r="I582" s="16"/>
    </row>
    <row r="583" spans="7:9" x14ac:dyDescent="0.2">
      <c r="G583" s="16"/>
      <c r="I583" s="16"/>
    </row>
    <row r="584" spans="7:9" x14ac:dyDescent="0.2">
      <c r="G584" s="16"/>
      <c r="I584" s="16"/>
    </row>
    <row r="585" spans="7:9" x14ac:dyDescent="0.2">
      <c r="G585" s="16"/>
      <c r="I585" s="16"/>
    </row>
    <row r="586" spans="7:9" x14ac:dyDescent="0.2">
      <c r="G586" s="16"/>
      <c r="I586" s="16"/>
    </row>
    <row r="587" spans="7:9" x14ac:dyDescent="0.2">
      <c r="G587" s="16"/>
      <c r="I587" s="16"/>
    </row>
    <row r="588" spans="7:9" x14ac:dyDescent="0.2">
      <c r="G588" s="16"/>
      <c r="I588" s="16"/>
    </row>
    <row r="589" spans="7:9" x14ac:dyDescent="0.2">
      <c r="G589" s="16"/>
      <c r="I589" s="16"/>
    </row>
    <row r="590" spans="7:9" x14ac:dyDescent="0.2">
      <c r="G590" s="16"/>
      <c r="I590" s="16"/>
    </row>
    <row r="591" spans="7:9" x14ac:dyDescent="0.2">
      <c r="G591" s="16"/>
      <c r="I591" s="16"/>
    </row>
    <row r="592" spans="7:9" x14ac:dyDescent="0.2">
      <c r="G592" s="16"/>
      <c r="I592" s="16"/>
    </row>
    <row r="593" spans="7:9" x14ac:dyDescent="0.2">
      <c r="G593" s="16"/>
      <c r="I593" s="16"/>
    </row>
    <row r="594" spans="7:9" x14ac:dyDescent="0.2">
      <c r="G594" s="16"/>
      <c r="I594" s="16"/>
    </row>
    <row r="595" spans="7:9" x14ac:dyDescent="0.2">
      <c r="G595" s="16"/>
      <c r="I595" s="16"/>
    </row>
    <row r="596" spans="7:9" x14ac:dyDescent="0.2">
      <c r="G596" s="16"/>
      <c r="I596" s="16"/>
    </row>
    <row r="597" spans="7:9" x14ac:dyDescent="0.2">
      <c r="G597" s="16"/>
      <c r="I597" s="16"/>
    </row>
    <row r="598" spans="7:9" x14ac:dyDescent="0.2">
      <c r="G598" s="16"/>
      <c r="I598" s="16"/>
    </row>
    <row r="599" spans="7:9" x14ac:dyDescent="0.2">
      <c r="G599" s="16"/>
      <c r="I599" s="16"/>
    </row>
    <row r="600" spans="7:9" x14ac:dyDescent="0.2">
      <c r="G600" s="16"/>
      <c r="I600" s="16"/>
    </row>
    <row r="601" spans="7:9" x14ac:dyDescent="0.2">
      <c r="G601" s="16"/>
      <c r="I601" s="16"/>
    </row>
    <row r="602" spans="7:9" x14ac:dyDescent="0.2">
      <c r="G602" s="16"/>
      <c r="I602" s="16"/>
    </row>
    <row r="603" spans="7:9" x14ac:dyDescent="0.2">
      <c r="G603" s="16"/>
      <c r="I603" s="16"/>
    </row>
    <row r="604" spans="7:9" x14ac:dyDescent="0.2">
      <c r="G604" s="16"/>
      <c r="I604" s="16"/>
    </row>
    <row r="605" spans="7:9" x14ac:dyDescent="0.2">
      <c r="G605" s="16"/>
      <c r="I605" s="16"/>
    </row>
    <row r="606" spans="7:9" x14ac:dyDescent="0.2">
      <c r="G606" s="16"/>
      <c r="I606" s="16"/>
    </row>
    <row r="607" spans="7:9" x14ac:dyDescent="0.2">
      <c r="G607" s="16"/>
      <c r="I607" s="16"/>
    </row>
    <row r="608" spans="7:9" x14ac:dyDescent="0.2">
      <c r="G608" s="16"/>
      <c r="I608" s="16"/>
    </row>
    <row r="609" spans="7:9" x14ac:dyDescent="0.2">
      <c r="G609" s="16"/>
      <c r="I609" s="16"/>
    </row>
    <row r="610" spans="7:9" x14ac:dyDescent="0.2">
      <c r="G610" s="16"/>
      <c r="I610" s="16"/>
    </row>
    <row r="611" spans="7:9" x14ac:dyDescent="0.2">
      <c r="G611" s="16"/>
      <c r="I611" s="16"/>
    </row>
    <row r="612" spans="7:9" x14ac:dyDescent="0.2">
      <c r="G612" s="16"/>
      <c r="I612" s="16"/>
    </row>
    <row r="613" spans="7:9" x14ac:dyDescent="0.2">
      <c r="G613" s="16"/>
      <c r="I613" s="16"/>
    </row>
    <row r="614" spans="7:9" x14ac:dyDescent="0.2">
      <c r="G614" s="16"/>
      <c r="I614" s="16"/>
    </row>
    <row r="615" spans="7:9" x14ac:dyDescent="0.2">
      <c r="G615" s="16"/>
      <c r="I615" s="16"/>
    </row>
    <row r="616" spans="7:9" x14ac:dyDescent="0.2">
      <c r="G616" s="16"/>
      <c r="I616" s="16"/>
    </row>
    <row r="617" spans="7:9" x14ac:dyDescent="0.2">
      <c r="G617" s="16"/>
      <c r="I617" s="16"/>
    </row>
    <row r="618" spans="7:9" x14ac:dyDescent="0.2">
      <c r="G618" s="16"/>
      <c r="I618" s="16"/>
    </row>
    <row r="619" spans="7:9" x14ac:dyDescent="0.2">
      <c r="G619" s="16"/>
      <c r="I619" s="16"/>
    </row>
    <row r="620" spans="7:9" x14ac:dyDescent="0.2">
      <c r="G620" s="16"/>
      <c r="I620" s="16"/>
    </row>
    <row r="621" spans="7:9" x14ac:dyDescent="0.2">
      <c r="G621" s="16"/>
      <c r="I621" s="16"/>
    </row>
    <row r="622" spans="7:9" x14ac:dyDescent="0.2">
      <c r="G622" s="16"/>
      <c r="I622" s="16"/>
    </row>
    <row r="623" spans="7:9" x14ac:dyDescent="0.2">
      <c r="G623" s="16"/>
      <c r="I623" s="16"/>
    </row>
    <row r="624" spans="7:9" x14ac:dyDescent="0.2">
      <c r="G624" s="16"/>
      <c r="I624" s="16"/>
    </row>
    <row r="625" spans="7:9" x14ac:dyDescent="0.2">
      <c r="G625" s="16"/>
      <c r="I625" s="16"/>
    </row>
    <row r="626" spans="7:9" x14ac:dyDescent="0.2">
      <c r="G626" s="16"/>
      <c r="I626" s="16"/>
    </row>
    <row r="627" spans="7:9" x14ac:dyDescent="0.2">
      <c r="G627" s="16"/>
      <c r="I627" s="16"/>
    </row>
    <row r="628" spans="7:9" x14ac:dyDescent="0.2">
      <c r="G628" s="16"/>
      <c r="I628" s="16"/>
    </row>
    <row r="629" spans="7:9" x14ac:dyDescent="0.2">
      <c r="G629" s="16"/>
      <c r="I629" s="16"/>
    </row>
    <row r="630" spans="7:9" x14ac:dyDescent="0.2">
      <c r="G630" s="16"/>
      <c r="I630" s="16"/>
    </row>
    <row r="631" spans="7:9" x14ac:dyDescent="0.2">
      <c r="G631" s="16"/>
      <c r="I631" s="16"/>
    </row>
    <row r="632" spans="7:9" x14ac:dyDescent="0.2">
      <c r="G632" s="16"/>
      <c r="I632" s="16"/>
    </row>
    <row r="633" spans="7:9" x14ac:dyDescent="0.2">
      <c r="G633" s="16"/>
      <c r="I633" s="16"/>
    </row>
    <row r="634" spans="7:9" x14ac:dyDescent="0.2">
      <c r="G634" s="16"/>
      <c r="I634" s="16"/>
    </row>
    <row r="635" spans="7:9" x14ac:dyDescent="0.2">
      <c r="G635" s="16"/>
      <c r="I635" s="16"/>
    </row>
    <row r="636" spans="7:9" x14ac:dyDescent="0.2">
      <c r="G636" s="16"/>
      <c r="I636" s="16"/>
    </row>
    <row r="637" spans="7:9" x14ac:dyDescent="0.2">
      <c r="G637" s="16"/>
      <c r="I637" s="16"/>
    </row>
    <row r="638" spans="7:9" x14ac:dyDescent="0.2">
      <c r="G638" s="16"/>
      <c r="I638" s="16"/>
    </row>
    <row r="639" spans="7:9" x14ac:dyDescent="0.2">
      <c r="G639" s="16"/>
      <c r="I639" s="16"/>
    </row>
    <row r="640" spans="7:9" x14ac:dyDescent="0.2">
      <c r="G640" s="16"/>
      <c r="I640" s="16"/>
    </row>
    <row r="641" spans="7:9" x14ac:dyDescent="0.2">
      <c r="G641" s="16"/>
      <c r="I641" s="16"/>
    </row>
    <row r="642" spans="7:9" x14ac:dyDescent="0.2">
      <c r="G642" s="16"/>
      <c r="I642" s="16"/>
    </row>
    <row r="643" spans="7:9" x14ac:dyDescent="0.2">
      <c r="G643" s="16"/>
      <c r="I643" s="16"/>
    </row>
    <row r="644" spans="7:9" x14ac:dyDescent="0.2">
      <c r="G644" s="16"/>
      <c r="I644" s="16"/>
    </row>
    <row r="645" spans="7:9" x14ac:dyDescent="0.2">
      <c r="G645" s="16"/>
      <c r="I645" s="16"/>
    </row>
    <row r="646" spans="7:9" x14ac:dyDescent="0.2">
      <c r="G646" s="16"/>
      <c r="I646" s="16"/>
    </row>
    <row r="647" spans="7:9" x14ac:dyDescent="0.2">
      <c r="G647" s="16"/>
      <c r="I647" s="16"/>
    </row>
    <row r="648" spans="7:9" x14ac:dyDescent="0.2">
      <c r="G648" s="16"/>
      <c r="I648" s="16"/>
    </row>
    <row r="649" spans="7:9" x14ac:dyDescent="0.2">
      <c r="G649" s="16"/>
      <c r="I649" s="16"/>
    </row>
    <row r="650" spans="7:9" x14ac:dyDescent="0.2">
      <c r="G650" s="16"/>
      <c r="I650" s="16"/>
    </row>
    <row r="651" spans="7:9" x14ac:dyDescent="0.2">
      <c r="G651" s="16"/>
      <c r="I651" s="16"/>
    </row>
    <row r="652" spans="7:9" x14ac:dyDescent="0.2">
      <c r="G652" s="16"/>
      <c r="I652" s="16"/>
    </row>
    <row r="653" spans="7:9" x14ac:dyDescent="0.2">
      <c r="G653" s="16"/>
      <c r="I653" s="16"/>
    </row>
    <row r="654" spans="7:9" x14ac:dyDescent="0.2">
      <c r="G654" s="16"/>
      <c r="I654" s="16"/>
    </row>
    <row r="655" spans="7:9" x14ac:dyDescent="0.2">
      <c r="G655" s="16"/>
      <c r="I655" s="16"/>
    </row>
    <row r="656" spans="7:9" x14ac:dyDescent="0.2">
      <c r="G656" s="16"/>
      <c r="I656" s="16"/>
    </row>
    <row r="657" spans="7:9" x14ac:dyDescent="0.2">
      <c r="G657" s="16"/>
      <c r="I657" s="16"/>
    </row>
    <row r="658" spans="7:9" x14ac:dyDescent="0.2">
      <c r="G658" s="16"/>
      <c r="I658" s="16"/>
    </row>
    <row r="659" spans="7:9" x14ac:dyDescent="0.2">
      <c r="G659" s="16"/>
      <c r="I659" s="16"/>
    </row>
    <row r="660" spans="7:9" x14ac:dyDescent="0.2">
      <c r="G660" s="16"/>
      <c r="I660" s="16"/>
    </row>
    <row r="661" spans="7:9" x14ac:dyDescent="0.2">
      <c r="G661" s="16"/>
      <c r="I661" s="16"/>
    </row>
    <row r="662" spans="7:9" x14ac:dyDescent="0.2">
      <c r="G662" s="16"/>
      <c r="I662" s="16"/>
    </row>
    <row r="663" spans="7:9" x14ac:dyDescent="0.2">
      <c r="G663" s="16"/>
      <c r="I663" s="16"/>
    </row>
    <row r="664" spans="7:9" x14ac:dyDescent="0.2">
      <c r="G664" s="16"/>
      <c r="I664" s="16"/>
    </row>
    <row r="665" spans="7:9" x14ac:dyDescent="0.2">
      <c r="G665" s="16"/>
      <c r="I665" s="16"/>
    </row>
    <row r="666" spans="7:9" x14ac:dyDescent="0.2">
      <c r="G666" s="16"/>
      <c r="I666" s="16"/>
    </row>
    <row r="667" spans="7:9" x14ac:dyDescent="0.2">
      <c r="G667" s="16"/>
      <c r="I667" s="16"/>
    </row>
    <row r="668" spans="7:9" x14ac:dyDescent="0.2">
      <c r="G668" s="16"/>
      <c r="I668" s="16"/>
    </row>
    <row r="669" spans="7:9" x14ac:dyDescent="0.2">
      <c r="G669" s="16"/>
      <c r="I669" s="16"/>
    </row>
    <row r="670" spans="7:9" x14ac:dyDescent="0.2">
      <c r="G670" s="16"/>
      <c r="I670" s="16"/>
    </row>
    <row r="671" spans="7:9" x14ac:dyDescent="0.2">
      <c r="G671" s="16"/>
      <c r="I671" s="16"/>
    </row>
    <row r="672" spans="7:9" x14ac:dyDescent="0.2">
      <c r="G672" s="16"/>
      <c r="I672" s="16"/>
    </row>
    <row r="673" spans="7:9" x14ac:dyDescent="0.2">
      <c r="G673" s="16"/>
      <c r="I673" s="16"/>
    </row>
    <row r="674" spans="7:9" x14ac:dyDescent="0.2">
      <c r="G674" s="16"/>
      <c r="I674" s="16"/>
    </row>
    <row r="675" spans="7:9" x14ac:dyDescent="0.2">
      <c r="G675" s="16"/>
      <c r="I675" s="16"/>
    </row>
    <row r="676" spans="7:9" x14ac:dyDescent="0.2">
      <c r="G676" s="16"/>
      <c r="I676" s="16"/>
    </row>
    <row r="677" spans="7:9" x14ac:dyDescent="0.2">
      <c r="G677" s="16"/>
      <c r="I677" s="16"/>
    </row>
    <row r="678" spans="7:9" x14ac:dyDescent="0.2">
      <c r="G678" s="16"/>
      <c r="I678" s="16"/>
    </row>
    <row r="679" spans="7:9" x14ac:dyDescent="0.2">
      <c r="G679" s="16"/>
      <c r="I679" s="16"/>
    </row>
    <row r="680" spans="7:9" x14ac:dyDescent="0.2">
      <c r="G680" s="16"/>
      <c r="I680" s="16"/>
    </row>
    <row r="681" spans="7:9" x14ac:dyDescent="0.2">
      <c r="G681" s="16"/>
      <c r="I681" s="16"/>
    </row>
    <row r="682" spans="7:9" x14ac:dyDescent="0.2">
      <c r="G682" s="16"/>
      <c r="I682" s="16"/>
    </row>
    <row r="683" spans="7:9" x14ac:dyDescent="0.2">
      <c r="G683" s="16"/>
      <c r="I683" s="16"/>
    </row>
    <row r="684" spans="7:9" x14ac:dyDescent="0.2">
      <c r="G684" s="16"/>
      <c r="I684" s="16"/>
    </row>
    <row r="685" spans="7:9" x14ac:dyDescent="0.2">
      <c r="G685" s="16"/>
      <c r="I685" s="16"/>
    </row>
    <row r="686" spans="7:9" x14ac:dyDescent="0.2">
      <c r="G686" s="16"/>
      <c r="I686" s="16"/>
    </row>
    <row r="687" spans="7:9" x14ac:dyDescent="0.2">
      <c r="G687" s="16"/>
      <c r="I687" s="16"/>
    </row>
    <row r="688" spans="7:9" x14ac:dyDescent="0.2">
      <c r="G688" s="16"/>
      <c r="I688" s="16"/>
    </row>
    <row r="689" spans="7:9" x14ac:dyDescent="0.2">
      <c r="G689" s="16"/>
      <c r="I689" s="16"/>
    </row>
    <row r="690" spans="7:9" x14ac:dyDescent="0.2">
      <c r="G690" s="16"/>
      <c r="I690" s="16"/>
    </row>
    <row r="691" spans="7:9" x14ac:dyDescent="0.2">
      <c r="G691" s="16"/>
      <c r="I691" s="16"/>
    </row>
    <row r="692" spans="7:9" x14ac:dyDescent="0.2">
      <c r="G692" s="16"/>
      <c r="I692" s="16"/>
    </row>
    <row r="693" spans="7:9" x14ac:dyDescent="0.2">
      <c r="G693" s="16"/>
      <c r="I693" s="16"/>
    </row>
    <row r="694" spans="7:9" x14ac:dyDescent="0.2">
      <c r="G694" s="16"/>
      <c r="I694" s="16"/>
    </row>
    <row r="695" spans="7:9" x14ac:dyDescent="0.2">
      <c r="G695" s="16"/>
      <c r="I695" s="16"/>
    </row>
    <row r="696" spans="7:9" x14ac:dyDescent="0.2">
      <c r="G696" s="16"/>
      <c r="I696" s="16"/>
    </row>
    <row r="697" spans="7:9" x14ac:dyDescent="0.2">
      <c r="G697" s="16"/>
      <c r="I697" s="16"/>
    </row>
    <row r="698" spans="7:9" x14ac:dyDescent="0.2">
      <c r="G698" s="16"/>
      <c r="I698" s="16"/>
    </row>
    <row r="699" spans="7:9" x14ac:dyDescent="0.2">
      <c r="G699" s="16"/>
      <c r="I699" s="16"/>
    </row>
    <row r="700" spans="7:9" x14ac:dyDescent="0.2">
      <c r="G700" s="16"/>
      <c r="I700" s="16"/>
    </row>
    <row r="701" spans="7:9" x14ac:dyDescent="0.2">
      <c r="G701" s="16"/>
      <c r="I701" s="16"/>
    </row>
    <row r="702" spans="7:9" x14ac:dyDescent="0.2">
      <c r="G702" s="16"/>
      <c r="I702" s="16"/>
    </row>
    <row r="703" spans="7:9" x14ac:dyDescent="0.2">
      <c r="G703" s="16"/>
      <c r="I703" s="16"/>
    </row>
    <row r="704" spans="7:9" x14ac:dyDescent="0.2">
      <c r="G704" s="16"/>
      <c r="I704" s="16"/>
    </row>
    <row r="705" spans="7:9" x14ac:dyDescent="0.2">
      <c r="G705" s="16"/>
      <c r="I705" s="16"/>
    </row>
    <row r="706" spans="7:9" x14ac:dyDescent="0.2">
      <c r="G706" s="16"/>
      <c r="I706" s="16"/>
    </row>
    <row r="707" spans="7:9" x14ac:dyDescent="0.2">
      <c r="G707" s="16"/>
      <c r="I707" s="16"/>
    </row>
    <row r="708" spans="7:9" x14ac:dyDescent="0.2">
      <c r="G708" s="16"/>
      <c r="I708" s="16"/>
    </row>
    <row r="709" spans="7:9" x14ac:dyDescent="0.2">
      <c r="G709" s="16"/>
      <c r="I709" s="16"/>
    </row>
    <row r="710" spans="7:9" x14ac:dyDescent="0.2">
      <c r="G710" s="16"/>
      <c r="I710" s="16"/>
    </row>
    <row r="711" spans="7:9" x14ac:dyDescent="0.2">
      <c r="G711" s="16"/>
      <c r="I711" s="16"/>
    </row>
    <row r="712" spans="7:9" x14ac:dyDescent="0.2">
      <c r="G712" s="16"/>
      <c r="I712" s="16"/>
    </row>
    <row r="713" spans="7:9" x14ac:dyDescent="0.2">
      <c r="G713" s="16"/>
      <c r="I713" s="16"/>
    </row>
    <row r="714" spans="7:9" x14ac:dyDescent="0.2">
      <c r="G714" s="16"/>
      <c r="I714" s="16"/>
    </row>
    <row r="715" spans="7:9" x14ac:dyDescent="0.2">
      <c r="G715" s="16"/>
      <c r="I715" s="16"/>
    </row>
    <row r="716" spans="7:9" x14ac:dyDescent="0.2">
      <c r="G716" s="16"/>
      <c r="I716" s="16"/>
    </row>
    <row r="717" spans="7:9" x14ac:dyDescent="0.2">
      <c r="G717" s="16"/>
      <c r="I717" s="16"/>
    </row>
    <row r="718" spans="7:9" x14ac:dyDescent="0.2">
      <c r="G718" s="16"/>
      <c r="I718" s="16"/>
    </row>
    <row r="719" spans="7:9" x14ac:dyDescent="0.2">
      <c r="G719" s="16"/>
      <c r="I719" s="16"/>
    </row>
    <row r="720" spans="7:9" x14ac:dyDescent="0.2">
      <c r="G720" s="16"/>
      <c r="I720" s="16"/>
    </row>
    <row r="721" spans="7:9" x14ac:dyDescent="0.2">
      <c r="G721" s="16"/>
      <c r="I721" s="16"/>
    </row>
    <row r="722" spans="7:9" x14ac:dyDescent="0.2">
      <c r="G722" s="16"/>
      <c r="I722" s="16"/>
    </row>
    <row r="723" spans="7:9" x14ac:dyDescent="0.2">
      <c r="G723" s="16"/>
      <c r="I723" s="16"/>
    </row>
    <row r="724" spans="7:9" x14ac:dyDescent="0.2">
      <c r="G724" s="16"/>
      <c r="I724" s="16"/>
    </row>
    <row r="725" spans="7:9" x14ac:dyDescent="0.2">
      <c r="G725" s="16"/>
      <c r="I725" s="16"/>
    </row>
    <row r="726" spans="7:9" x14ac:dyDescent="0.2">
      <c r="G726" s="16"/>
      <c r="I726" s="16"/>
    </row>
    <row r="727" spans="7:9" x14ac:dyDescent="0.2">
      <c r="G727" s="16"/>
      <c r="I727" s="16"/>
    </row>
    <row r="728" spans="7:9" x14ac:dyDescent="0.2">
      <c r="G728" s="16"/>
      <c r="I728" s="16"/>
    </row>
    <row r="729" spans="7:9" x14ac:dyDescent="0.2">
      <c r="G729" s="16"/>
      <c r="I729" s="16"/>
    </row>
    <row r="730" spans="7:9" x14ac:dyDescent="0.2">
      <c r="G730" s="16"/>
      <c r="I730" s="16"/>
    </row>
    <row r="731" spans="7:9" x14ac:dyDescent="0.2">
      <c r="G731" s="16"/>
      <c r="I731" s="16"/>
    </row>
    <row r="732" spans="7:9" x14ac:dyDescent="0.2">
      <c r="G732" s="16"/>
      <c r="I732" s="16"/>
    </row>
    <row r="733" spans="7:9" x14ac:dyDescent="0.2">
      <c r="G733" s="16"/>
      <c r="I733" s="16"/>
    </row>
    <row r="734" spans="7:9" x14ac:dyDescent="0.2">
      <c r="G734" s="16"/>
      <c r="I734" s="16"/>
    </row>
    <row r="735" spans="7:9" x14ac:dyDescent="0.2">
      <c r="G735" s="16"/>
      <c r="I735" s="16"/>
    </row>
    <row r="736" spans="7:9" x14ac:dyDescent="0.2">
      <c r="G736" s="16"/>
      <c r="I736" s="16"/>
    </row>
    <row r="737" spans="7:9" x14ac:dyDescent="0.2">
      <c r="G737" s="16"/>
      <c r="I737" s="16"/>
    </row>
    <row r="738" spans="7:9" x14ac:dyDescent="0.2">
      <c r="G738" s="16"/>
      <c r="I738" s="16"/>
    </row>
    <row r="739" spans="7:9" x14ac:dyDescent="0.2">
      <c r="G739" s="16"/>
      <c r="I739" s="16"/>
    </row>
    <row r="740" spans="7:9" x14ac:dyDescent="0.2">
      <c r="G740" s="16"/>
      <c r="I740" s="16"/>
    </row>
    <row r="741" spans="7:9" x14ac:dyDescent="0.2">
      <c r="G741" s="16"/>
      <c r="I741" s="16"/>
    </row>
    <row r="742" spans="7:9" x14ac:dyDescent="0.2">
      <c r="G742" s="16"/>
      <c r="I742" s="16"/>
    </row>
    <row r="743" spans="7:9" x14ac:dyDescent="0.2">
      <c r="G743" s="16"/>
      <c r="I743" s="16"/>
    </row>
    <row r="744" spans="7:9" x14ac:dyDescent="0.2">
      <c r="G744" s="16"/>
      <c r="I744" s="16"/>
    </row>
    <row r="745" spans="7:9" x14ac:dyDescent="0.2">
      <c r="G745" s="16"/>
      <c r="I745" s="16"/>
    </row>
    <row r="746" spans="7:9" x14ac:dyDescent="0.2">
      <c r="G746" s="16"/>
      <c r="I746" s="16"/>
    </row>
    <row r="747" spans="7:9" x14ac:dyDescent="0.2">
      <c r="G747" s="16"/>
      <c r="I747" s="16"/>
    </row>
    <row r="748" spans="7:9" x14ac:dyDescent="0.2">
      <c r="G748" s="16"/>
      <c r="I748" s="16"/>
    </row>
    <row r="749" spans="7:9" x14ac:dyDescent="0.2">
      <c r="G749" s="16"/>
      <c r="I749" s="16"/>
    </row>
    <row r="750" spans="7:9" x14ac:dyDescent="0.2">
      <c r="G750" s="16"/>
      <c r="I750" s="16"/>
    </row>
    <row r="751" spans="7:9" x14ac:dyDescent="0.2">
      <c r="G751" s="16"/>
      <c r="I751" s="16"/>
    </row>
    <row r="752" spans="7:9" x14ac:dyDescent="0.2">
      <c r="G752" s="16"/>
      <c r="I752" s="16"/>
    </row>
    <row r="753" spans="7:9" x14ac:dyDescent="0.2">
      <c r="G753" s="16"/>
      <c r="I753" s="16"/>
    </row>
    <row r="754" spans="7:9" x14ac:dyDescent="0.2">
      <c r="G754" s="16"/>
      <c r="I754" s="16"/>
    </row>
    <row r="755" spans="7:9" x14ac:dyDescent="0.2">
      <c r="G755" s="16"/>
      <c r="I755" s="16"/>
    </row>
    <row r="756" spans="7:9" x14ac:dyDescent="0.2">
      <c r="G756" s="16"/>
      <c r="I756" s="16"/>
    </row>
    <row r="757" spans="7:9" x14ac:dyDescent="0.2">
      <c r="G757" s="16"/>
      <c r="I757" s="16"/>
    </row>
    <row r="758" spans="7:9" x14ac:dyDescent="0.2">
      <c r="G758" s="16"/>
      <c r="I758" s="16"/>
    </row>
    <row r="759" spans="7:9" x14ac:dyDescent="0.2">
      <c r="G759" s="16"/>
      <c r="I759" s="16"/>
    </row>
    <row r="760" spans="7:9" x14ac:dyDescent="0.2">
      <c r="G760" s="16"/>
      <c r="I760" s="16"/>
    </row>
    <row r="761" spans="7:9" x14ac:dyDescent="0.2">
      <c r="G761" s="16"/>
      <c r="I761" s="16"/>
    </row>
    <row r="762" spans="7:9" x14ac:dyDescent="0.2">
      <c r="G762" s="16"/>
      <c r="I762" s="16"/>
    </row>
    <row r="763" spans="7:9" x14ac:dyDescent="0.2">
      <c r="G763" s="16"/>
      <c r="I763" s="16"/>
    </row>
    <row r="764" spans="7:9" x14ac:dyDescent="0.2">
      <c r="G764" s="16"/>
      <c r="I764" s="16"/>
    </row>
    <row r="765" spans="7:9" x14ac:dyDescent="0.2">
      <c r="G765" s="16"/>
      <c r="I765" s="16"/>
    </row>
    <row r="766" spans="7:9" x14ac:dyDescent="0.2">
      <c r="G766" s="16"/>
      <c r="I766" s="16"/>
    </row>
    <row r="767" spans="7:9" x14ac:dyDescent="0.2">
      <c r="G767" s="16"/>
      <c r="I767" s="16"/>
    </row>
    <row r="768" spans="7:9" x14ac:dyDescent="0.2">
      <c r="G768" s="16"/>
      <c r="I768" s="16"/>
    </row>
    <row r="769" spans="7:9" x14ac:dyDescent="0.2">
      <c r="G769" s="16"/>
      <c r="I769" s="16"/>
    </row>
    <row r="770" spans="7:9" x14ac:dyDescent="0.2">
      <c r="G770" s="16"/>
      <c r="I770" s="16"/>
    </row>
    <row r="771" spans="7:9" x14ac:dyDescent="0.2">
      <c r="G771" s="16"/>
      <c r="I771" s="16"/>
    </row>
    <row r="772" spans="7:9" x14ac:dyDescent="0.2">
      <c r="G772" s="16"/>
      <c r="I772" s="16"/>
    </row>
    <row r="773" spans="7:9" x14ac:dyDescent="0.2">
      <c r="G773" s="16"/>
      <c r="I773" s="16"/>
    </row>
    <row r="774" spans="7:9" x14ac:dyDescent="0.2">
      <c r="G774" s="16"/>
      <c r="I774" s="16"/>
    </row>
    <row r="775" spans="7:9" x14ac:dyDescent="0.2">
      <c r="G775" s="16"/>
      <c r="I775" s="16"/>
    </row>
    <row r="776" spans="7:9" x14ac:dyDescent="0.2">
      <c r="G776" s="16"/>
      <c r="I776" s="16"/>
    </row>
    <row r="777" spans="7:9" x14ac:dyDescent="0.2">
      <c r="G777" s="16"/>
      <c r="I777" s="16"/>
    </row>
    <row r="778" spans="7:9" x14ac:dyDescent="0.2">
      <c r="G778" s="16"/>
      <c r="I778" s="16"/>
    </row>
    <row r="779" spans="7:9" x14ac:dyDescent="0.2">
      <c r="G779" s="16"/>
      <c r="I779" s="16"/>
    </row>
    <row r="780" spans="7:9" x14ac:dyDescent="0.2">
      <c r="G780" s="16"/>
      <c r="I780" s="16"/>
    </row>
    <row r="781" spans="7:9" x14ac:dyDescent="0.2">
      <c r="G781" s="16"/>
      <c r="I781" s="16"/>
    </row>
    <row r="782" spans="7:9" x14ac:dyDescent="0.2">
      <c r="G782" s="16"/>
      <c r="I782" s="16"/>
    </row>
    <row r="783" spans="7:9" x14ac:dyDescent="0.2">
      <c r="G783" s="16"/>
      <c r="I783" s="16"/>
    </row>
    <row r="784" spans="7:9" x14ac:dyDescent="0.2">
      <c r="G784" s="16"/>
      <c r="I784" s="16"/>
    </row>
    <row r="785" spans="7:9" x14ac:dyDescent="0.2">
      <c r="G785" s="16"/>
      <c r="I785" s="16"/>
    </row>
    <row r="786" spans="7:9" x14ac:dyDescent="0.2">
      <c r="G786" s="16"/>
      <c r="I786" s="16"/>
    </row>
    <row r="787" spans="7:9" x14ac:dyDescent="0.2">
      <c r="G787" s="16"/>
      <c r="I787" s="16"/>
    </row>
    <row r="788" spans="7:9" x14ac:dyDescent="0.2">
      <c r="G788" s="16"/>
      <c r="I788" s="16"/>
    </row>
    <row r="789" spans="7:9" x14ac:dyDescent="0.2">
      <c r="G789" s="16"/>
      <c r="I789" s="16"/>
    </row>
    <row r="790" spans="7:9" x14ac:dyDescent="0.2">
      <c r="G790" s="16"/>
      <c r="I790" s="16"/>
    </row>
    <row r="791" spans="7:9" x14ac:dyDescent="0.2">
      <c r="G791" s="16"/>
      <c r="I791" s="16"/>
    </row>
    <row r="792" spans="7:9" x14ac:dyDescent="0.2">
      <c r="G792" s="16"/>
      <c r="I792" s="16"/>
    </row>
    <row r="793" spans="7:9" x14ac:dyDescent="0.2">
      <c r="G793" s="16"/>
      <c r="I793" s="16"/>
    </row>
    <row r="794" spans="7:9" x14ac:dyDescent="0.2">
      <c r="G794" s="16"/>
      <c r="I794" s="16"/>
    </row>
    <row r="795" spans="7:9" x14ac:dyDescent="0.2">
      <c r="G795" s="16"/>
      <c r="I795" s="16"/>
    </row>
    <row r="796" spans="7:9" x14ac:dyDescent="0.2">
      <c r="G796" s="16"/>
      <c r="I796" s="16"/>
    </row>
    <row r="797" spans="7:9" x14ac:dyDescent="0.2">
      <c r="G797" s="16"/>
      <c r="I797" s="16"/>
    </row>
    <row r="798" spans="7:9" x14ac:dyDescent="0.2">
      <c r="G798" s="16"/>
      <c r="I798" s="16"/>
    </row>
    <row r="799" spans="7:9" x14ac:dyDescent="0.2">
      <c r="G799" s="16"/>
      <c r="I799" s="16"/>
    </row>
    <row r="800" spans="7:9" x14ac:dyDescent="0.2">
      <c r="G800" s="16"/>
      <c r="I800" s="16"/>
    </row>
    <row r="801" spans="7:9" x14ac:dyDescent="0.2">
      <c r="G801" s="16"/>
      <c r="I801" s="16"/>
    </row>
    <row r="802" spans="7:9" x14ac:dyDescent="0.2">
      <c r="G802" s="16"/>
      <c r="I802" s="16"/>
    </row>
    <row r="803" spans="7:9" x14ac:dyDescent="0.2">
      <c r="G803" s="16"/>
      <c r="I803" s="16"/>
    </row>
    <row r="804" spans="7:9" x14ac:dyDescent="0.2">
      <c r="G804" s="16"/>
      <c r="I804" s="16"/>
    </row>
    <row r="805" spans="7:9" x14ac:dyDescent="0.2">
      <c r="G805" s="16"/>
      <c r="I805" s="16"/>
    </row>
    <row r="806" spans="7:9" x14ac:dyDescent="0.2">
      <c r="G806" s="16"/>
      <c r="I806" s="16"/>
    </row>
    <row r="807" spans="7:9" x14ac:dyDescent="0.2">
      <c r="G807" s="16"/>
      <c r="I807" s="16"/>
    </row>
    <row r="808" spans="7:9" x14ac:dyDescent="0.2">
      <c r="G808" s="16"/>
      <c r="I808" s="16"/>
    </row>
    <row r="809" spans="7:9" x14ac:dyDescent="0.2">
      <c r="G809" s="16"/>
      <c r="I809" s="16"/>
    </row>
    <row r="810" spans="7:9" x14ac:dyDescent="0.2">
      <c r="G810" s="16"/>
      <c r="I810" s="16"/>
    </row>
    <row r="811" spans="7:9" x14ac:dyDescent="0.2">
      <c r="G811" s="16"/>
      <c r="I811" s="16"/>
    </row>
    <row r="812" spans="7:9" x14ac:dyDescent="0.2">
      <c r="G812" s="16"/>
      <c r="I812" s="16"/>
    </row>
    <row r="813" spans="7:9" x14ac:dyDescent="0.2">
      <c r="G813" s="16"/>
      <c r="I813" s="16"/>
    </row>
    <row r="814" spans="7:9" x14ac:dyDescent="0.2">
      <c r="G814" s="16"/>
      <c r="I814" s="16"/>
    </row>
    <row r="815" spans="7:9" x14ac:dyDescent="0.2">
      <c r="G815" s="16"/>
      <c r="I815" s="16"/>
    </row>
    <row r="816" spans="7:9" x14ac:dyDescent="0.2">
      <c r="G816" s="16"/>
      <c r="I816" s="16"/>
    </row>
    <row r="817" spans="7:9" x14ac:dyDescent="0.2">
      <c r="G817" s="16"/>
      <c r="I817" s="16"/>
    </row>
    <row r="818" spans="7:9" x14ac:dyDescent="0.2">
      <c r="G818" s="16"/>
      <c r="I818" s="16"/>
    </row>
    <row r="819" spans="7:9" x14ac:dyDescent="0.2">
      <c r="G819" s="16"/>
      <c r="I819" s="16"/>
    </row>
    <row r="820" spans="7:9" x14ac:dyDescent="0.2">
      <c r="G820" s="16"/>
      <c r="I820" s="16"/>
    </row>
    <row r="821" spans="7:9" x14ac:dyDescent="0.2">
      <c r="G821" s="16"/>
      <c r="I821" s="16"/>
    </row>
    <row r="822" spans="7:9" x14ac:dyDescent="0.2">
      <c r="G822" s="16"/>
      <c r="I822" s="16"/>
    </row>
    <row r="823" spans="7:9" x14ac:dyDescent="0.2">
      <c r="G823" s="16"/>
      <c r="I823" s="16"/>
    </row>
    <row r="824" spans="7:9" x14ac:dyDescent="0.2">
      <c r="G824" s="16"/>
      <c r="I824" s="16"/>
    </row>
    <row r="825" spans="7:9" x14ac:dyDescent="0.2">
      <c r="G825" s="16"/>
      <c r="I825" s="16"/>
    </row>
    <row r="826" spans="7:9" x14ac:dyDescent="0.2">
      <c r="G826" s="16"/>
      <c r="I826" s="16"/>
    </row>
    <row r="827" spans="7:9" x14ac:dyDescent="0.2">
      <c r="G827" s="16"/>
      <c r="I827" s="16"/>
    </row>
    <row r="828" spans="7:9" x14ac:dyDescent="0.2">
      <c r="G828" s="16"/>
      <c r="I828" s="16"/>
    </row>
    <row r="829" spans="7:9" x14ac:dyDescent="0.2">
      <c r="G829" s="16"/>
      <c r="I829" s="16"/>
    </row>
    <row r="830" spans="7:9" x14ac:dyDescent="0.2">
      <c r="G830" s="16"/>
      <c r="I830" s="16"/>
    </row>
    <row r="831" spans="7:9" x14ac:dyDescent="0.2">
      <c r="G831" s="16"/>
      <c r="I831" s="16"/>
    </row>
    <row r="832" spans="7:9" x14ac:dyDescent="0.2">
      <c r="G832" s="16"/>
      <c r="I832" s="16"/>
    </row>
    <row r="833" spans="7:9" x14ac:dyDescent="0.2">
      <c r="G833" s="16"/>
      <c r="I833" s="16"/>
    </row>
    <row r="834" spans="7:9" x14ac:dyDescent="0.2">
      <c r="G834" s="16"/>
      <c r="I834" s="16"/>
    </row>
    <row r="835" spans="7:9" x14ac:dyDescent="0.2">
      <c r="G835" s="16"/>
      <c r="I835" s="16"/>
    </row>
    <row r="836" spans="7:9" x14ac:dyDescent="0.2">
      <c r="G836" s="16"/>
      <c r="I836" s="16"/>
    </row>
    <row r="837" spans="7:9" x14ac:dyDescent="0.2">
      <c r="G837" s="16"/>
      <c r="I837" s="16"/>
    </row>
    <row r="838" spans="7:9" x14ac:dyDescent="0.2">
      <c r="G838" s="16"/>
      <c r="I838" s="16"/>
    </row>
    <row r="839" spans="7:9" x14ac:dyDescent="0.2">
      <c r="G839" s="16"/>
      <c r="I839" s="16"/>
    </row>
    <row r="840" spans="7:9" x14ac:dyDescent="0.2">
      <c r="G840" s="16"/>
      <c r="I840" s="16"/>
    </row>
    <row r="841" spans="7:9" x14ac:dyDescent="0.2">
      <c r="G841" s="16"/>
      <c r="I841" s="16"/>
    </row>
    <row r="842" spans="7:9" x14ac:dyDescent="0.2">
      <c r="G842" s="16"/>
      <c r="I842" s="16"/>
    </row>
    <row r="843" spans="7:9" x14ac:dyDescent="0.2">
      <c r="G843" s="16"/>
      <c r="I843" s="16"/>
    </row>
    <row r="844" spans="7:9" x14ac:dyDescent="0.2">
      <c r="G844" s="16"/>
      <c r="I844" s="16"/>
    </row>
    <row r="845" spans="7:9" x14ac:dyDescent="0.2">
      <c r="G845" s="16"/>
      <c r="I845" s="16"/>
    </row>
    <row r="846" spans="7:9" x14ac:dyDescent="0.2">
      <c r="G846" s="16"/>
      <c r="I846" s="16"/>
    </row>
    <row r="847" spans="7:9" x14ac:dyDescent="0.2">
      <c r="G847" s="16"/>
      <c r="I847" s="16"/>
    </row>
    <row r="848" spans="7:9" x14ac:dyDescent="0.2">
      <c r="G848" s="16"/>
      <c r="I848" s="16"/>
    </row>
    <row r="849" spans="7:9" x14ac:dyDescent="0.2">
      <c r="G849" s="16"/>
      <c r="I849" s="16"/>
    </row>
    <row r="850" spans="7:9" x14ac:dyDescent="0.2">
      <c r="G850" s="16"/>
      <c r="I850" s="16"/>
    </row>
    <row r="851" spans="7:9" x14ac:dyDescent="0.2">
      <c r="G851" s="16"/>
      <c r="I851" s="16"/>
    </row>
    <row r="852" spans="7:9" x14ac:dyDescent="0.2">
      <c r="G852" s="16"/>
      <c r="I852" s="16"/>
    </row>
    <row r="853" spans="7:9" x14ac:dyDescent="0.2">
      <c r="G853" s="16"/>
      <c r="I853" s="16"/>
    </row>
    <row r="854" spans="7:9" x14ac:dyDescent="0.2">
      <c r="G854" s="16"/>
      <c r="I854" s="16"/>
    </row>
    <row r="855" spans="7:9" x14ac:dyDescent="0.2">
      <c r="G855" s="16"/>
      <c r="I855" s="16"/>
    </row>
    <row r="856" spans="7:9" x14ac:dyDescent="0.2">
      <c r="G856" s="16"/>
      <c r="I856" s="16"/>
    </row>
    <row r="857" spans="7:9" x14ac:dyDescent="0.2">
      <c r="G857" s="16"/>
      <c r="I857" s="16"/>
    </row>
    <row r="858" spans="7:9" x14ac:dyDescent="0.2">
      <c r="G858" s="16"/>
      <c r="I858" s="16"/>
    </row>
    <row r="859" spans="7:9" x14ac:dyDescent="0.2">
      <c r="G859" s="16"/>
      <c r="I859" s="16"/>
    </row>
    <row r="860" spans="7:9" x14ac:dyDescent="0.2">
      <c r="G860" s="16"/>
      <c r="I860" s="16"/>
    </row>
    <row r="861" spans="7:9" x14ac:dyDescent="0.2">
      <c r="G861" s="16"/>
      <c r="I861" s="16"/>
    </row>
    <row r="862" spans="7:9" x14ac:dyDescent="0.2">
      <c r="G862" s="16"/>
      <c r="I862" s="16"/>
    </row>
    <row r="863" spans="7:9" x14ac:dyDescent="0.2">
      <c r="G863" s="16"/>
      <c r="I863" s="16"/>
    </row>
    <row r="864" spans="7:9" x14ac:dyDescent="0.2">
      <c r="G864" s="16"/>
      <c r="I864" s="16"/>
    </row>
    <row r="865" spans="7:9" x14ac:dyDescent="0.2">
      <c r="G865" s="16"/>
      <c r="I865" s="16"/>
    </row>
    <row r="866" spans="7:9" x14ac:dyDescent="0.2">
      <c r="G866" s="16"/>
      <c r="I866" s="16"/>
    </row>
    <row r="867" spans="7:9" x14ac:dyDescent="0.2">
      <c r="G867" s="16"/>
      <c r="I867" s="16"/>
    </row>
    <row r="868" spans="7:9" x14ac:dyDescent="0.2">
      <c r="G868" s="16"/>
      <c r="I868" s="16"/>
    </row>
    <row r="869" spans="7:9" x14ac:dyDescent="0.2">
      <c r="G869" s="16"/>
      <c r="I869" s="16"/>
    </row>
    <row r="870" spans="7:9" x14ac:dyDescent="0.2">
      <c r="G870" s="16"/>
      <c r="I870" s="16"/>
    </row>
    <row r="871" spans="7:9" x14ac:dyDescent="0.2">
      <c r="G871" s="16"/>
      <c r="I871" s="16"/>
    </row>
    <row r="872" spans="7:9" x14ac:dyDescent="0.2">
      <c r="G872" s="16"/>
      <c r="I872" s="16"/>
    </row>
    <row r="873" spans="7:9" x14ac:dyDescent="0.2">
      <c r="G873" s="16"/>
      <c r="I873" s="16"/>
    </row>
    <row r="874" spans="7:9" x14ac:dyDescent="0.2">
      <c r="G874" s="16"/>
      <c r="I874" s="16"/>
    </row>
    <row r="875" spans="7:9" x14ac:dyDescent="0.2">
      <c r="G875" s="16"/>
      <c r="I875" s="16"/>
    </row>
    <row r="876" spans="7:9" x14ac:dyDescent="0.2">
      <c r="G876" s="16"/>
      <c r="I876" s="16"/>
    </row>
    <row r="877" spans="7:9" x14ac:dyDescent="0.2">
      <c r="G877" s="16"/>
      <c r="I877" s="16"/>
    </row>
    <row r="878" spans="7:9" x14ac:dyDescent="0.2">
      <c r="G878" s="16"/>
      <c r="I878" s="16"/>
    </row>
    <row r="879" spans="7:9" x14ac:dyDescent="0.2">
      <c r="G879" s="16"/>
      <c r="I879" s="16"/>
    </row>
    <row r="880" spans="7:9" x14ac:dyDescent="0.2">
      <c r="G880" s="16"/>
      <c r="I880" s="16"/>
    </row>
    <row r="881" spans="7:9" x14ac:dyDescent="0.2">
      <c r="G881" s="16"/>
      <c r="I881" s="16"/>
    </row>
    <row r="882" spans="7:9" x14ac:dyDescent="0.2">
      <c r="G882" s="16"/>
      <c r="I882" s="16"/>
    </row>
    <row r="883" spans="7:9" x14ac:dyDescent="0.2">
      <c r="G883" s="16"/>
      <c r="I883" s="16"/>
    </row>
    <row r="884" spans="7:9" x14ac:dyDescent="0.2">
      <c r="G884" s="16"/>
      <c r="I884" s="16"/>
    </row>
    <row r="885" spans="7:9" x14ac:dyDescent="0.2">
      <c r="G885" s="16"/>
      <c r="I885" s="16"/>
    </row>
    <row r="886" spans="7:9" x14ac:dyDescent="0.2">
      <c r="G886" s="16"/>
      <c r="I886" s="16"/>
    </row>
    <row r="887" spans="7:9" x14ac:dyDescent="0.2">
      <c r="G887" s="16"/>
      <c r="I887" s="16"/>
    </row>
    <row r="888" spans="7:9" x14ac:dyDescent="0.2">
      <c r="G888" s="16"/>
      <c r="I888" s="16"/>
    </row>
    <row r="889" spans="7:9" x14ac:dyDescent="0.2">
      <c r="G889" s="16"/>
      <c r="I889" s="16"/>
    </row>
    <row r="890" spans="7:9" x14ac:dyDescent="0.2">
      <c r="G890" s="16"/>
      <c r="I890" s="16"/>
    </row>
    <row r="891" spans="7:9" x14ac:dyDescent="0.2">
      <c r="G891" s="16"/>
      <c r="I891" s="16"/>
    </row>
    <row r="892" spans="7:9" x14ac:dyDescent="0.2">
      <c r="G892" s="16"/>
      <c r="I892" s="16"/>
    </row>
    <row r="893" spans="7:9" x14ac:dyDescent="0.2">
      <c r="G893" s="16"/>
      <c r="I893" s="16"/>
    </row>
    <row r="894" spans="7:9" x14ac:dyDescent="0.2">
      <c r="G894" s="16"/>
      <c r="I894" s="16"/>
    </row>
    <row r="895" spans="7:9" x14ac:dyDescent="0.2">
      <c r="G895" s="16"/>
      <c r="I895" s="16"/>
    </row>
    <row r="896" spans="7:9" x14ac:dyDescent="0.2">
      <c r="G896" s="16"/>
      <c r="I896" s="16"/>
    </row>
    <row r="897" spans="7:9" x14ac:dyDescent="0.2">
      <c r="G897" s="16"/>
      <c r="I897" s="16"/>
    </row>
    <row r="898" spans="7:9" x14ac:dyDescent="0.2">
      <c r="G898" s="16"/>
      <c r="I898" s="16"/>
    </row>
    <row r="899" spans="7:9" x14ac:dyDescent="0.2">
      <c r="G899" s="16"/>
      <c r="I899" s="16"/>
    </row>
    <row r="900" spans="7:9" x14ac:dyDescent="0.2">
      <c r="G900" s="16"/>
      <c r="I900" s="16"/>
    </row>
    <row r="901" spans="7:9" x14ac:dyDescent="0.2">
      <c r="G901" s="16"/>
      <c r="I901" s="16"/>
    </row>
    <row r="902" spans="7:9" x14ac:dyDescent="0.2">
      <c r="G902" s="16"/>
      <c r="I902" s="16"/>
    </row>
    <row r="903" spans="7:9" x14ac:dyDescent="0.2">
      <c r="G903" s="16"/>
      <c r="I903" s="16"/>
    </row>
    <row r="904" spans="7:9" x14ac:dyDescent="0.2">
      <c r="G904" s="16"/>
      <c r="I904" s="16"/>
    </row>
    <row r="905" spans="7:9" x14ac:dyDescent="0.2">
      <c r="G905" s="16"/>
      <c r="I905" s="16"/>
    </row>
    <row r="906" spans="7:9" x14ac:dyDescent="0.2">
      <c r="G906" s="16"/>
      <c r="I906" s="16"/>
    </row>
    <row r="907" spans="7:9" x14ac:dyDescent="0.2">
      <c r="G907" s="16"/>
      <c r="I907" s="16"/>
    </row>
    <row r="908" spans="7:9" x14ac:dyDescent="0.2">
      <c r="G908" s="16"/>
      <c r="I908" s="16"/>
    </row>
    <row r="909" spans="7:9" x14ac:dyDescent="0.2">
      <c r="G909" s="16"/>
      <c r="I909" s="16"/>
    </row>
    <row r="910" spans="7:9" x14ac:dyDescent="0.2">
      <c r="G910" s="16"/>
      <c r="I910" s="16"/>
    </row>
    <row r="911" spans="7:9" x14ac:dyDescent="0.2">
      <c r="G911" s="16"/>
      <c r="I911" s="16"/>
    </row>
    <row r="912" spans="7:9" x14ac:dyDescent="0.2">
      <c r="G912" s="16"/>
      <c r="I912" s="16"/>
    </row>
    <row r="913" spans="7:9" x14ac:dyDescent="0.2">
      <c r="G913" s="16"/>
      <c r="I913" s="16"/>
    </row>
    <row r="914" spans="7:9" x14ac:dyDescent="0.2">
      <c r="G914" s="16"/>
      <c r="I914" s="16"/>
    </row>
    <row r="915" spans="7:9" x14ac:dyDescent="0.2">
      <c r="G915" s="16"/>
      <c r="I915" s="16"/>
    </row>
    <row r="916" spans="7:9" x14ac:dyDescent="0.2">
      <c r="G916" s="16"/>
      <c r="I916" s="16"/>
    </row>
    <row r="917" spans="7:9" x14ac:dyDescent="0.2">
      <c r="G917" s="16"/>
      <c r="I917" s="16"/>
    </row>
    <row r="918" spans="7:9" x14ac:dyDescent="0.2">
      <c r="G918" s="16"/>
      <c r="I918" s="16"/>
    </row>
    <row r="919" spans="7:9" x14ac:dyDescent="0.2">
      <c r="G919" s="16"/>
      <c r="I919" s="16"/>
    </row>
    <row r="920" spans="7:9" x14ac:dyDescent="0.2">
      <c r="G920" s="16"/>
      <c r="I920" s="16"/>
    </row>
    <row r="921" spans="7:9" x14ac:dyDescent="0.2">
      <c r="G921" s="16"/>
      <c r="I921" s="16"/>
    </row>
    <row r="922" spans="7:9" x14ac:dyDescent="0.2">
      <c r="G922" s="16"/>
      <c r="I922" s="16"/>
    </row>
    <row r="923" spans="7:9" x14ac:dyDescent="0.2">
      <c r="G923" s="16"/>
      <c r="I923" s="16"/>
    </row>
    <row r="924" spans="7:9" x14ac:dyDescent="0.2">
      <c r="G924" s="16"/>
      <c r="I924" s="16"/>
    </row>
    <row r="925" spans="7:9" x14ac:dyDescent="0.2">
      <c r="G925" s="16"/>
      <c r="I925" s="16"/>
    </row>
    <row r="926" spans="7:9" x14ac:dyDescent="0.2">
      <c r="G926" s="16"/>
      <c r="I926" s="16"/>
    </row>
    <row r="927" spans="7:9" x14ac:dyDescent="0.2">
      <c r="G927" s="16"/>
      <c r="I927" s="16"/>
    </row>
    <row r="928" spans="7:9" x14ac:dyDescent="0.2">
      <c r="G928" s="16"/>
      <c r="I928" s="16"/>
    </row>
    <row r="929" spans="7:9" x14ac:dyDescent="0.2">
      <c r="G929" s="16"/>
      <c r="I929" s="16"/>
    </row>
    <row r="930" spans="7:9" x14ac:dyDescent="0.2">
      <c r="G930" s="16"/>
      <c r="I930" s="16"/>
    </row>
    <row r="931" spans="7:9" x14ac:dyDescent="0.2">
      <c r="G931" s="16"/>
      <c r="I931" s="16"/>
    </row>
    <row r="932" spans="7:9" x14ac:dyDescent="0.2">
      <c r="G932" s="16"/>
      <c r="I932" s="16"/>
    </row>
    <row r="933" spans="7:9" x14ac:dyDescent="0.2">
      <c r="G933" s="16"/>
      <c r="I933" s="16"/>
    </row>
    <row r="934" spans="7:9" x14ac:dyDescent="0.2">
      <c r="G934" s="16"/>
      <c r="I934" s="16"/>
    </row>
    <row r="935" spans="7:9" x14ac:dyDescent="0.2">
      <c r="G935" s="16"/>
      <c r="I935" s="16"/>
    </row>
    <row r="936" spans="7:9" x14ac:dyDescent="0.2">
      <c r="G936" s="16"/>
      <c r="I936" s="16"/>
    </row>
    <row r="937" spans="7:9" x14ac:dyDescent="0.2">
      <c r="G937" s="16"/>
      <c r="I937" s="16"/>
    </row>
    <row r="938" spans="7:9" x14ac:dyDescent="0.2">
      <c r="G938" s="16"/>
      <c r="I938" s="16"/>
    </row>
    <row r="939" spans="7:9" x14ac:dyDescent="0.2">
      <c r="G939" s="16"/>
      <c r="I939" s="16"/>
    </row>
    <row r="940" spans="7:9" x14ac:dyDescent="0.2">
      <c r="G940" s="16"/>
      <c r="I940" s="16"/>
    </row>
    <row r="941" spans="7:9" x14ac:dyDescent="0.2">
      <c r="G941" s="16"/>
      <c r="I941" s="16"/>
    </row>
    <row r="942" spans="7:9" x14ac:dyDescent="0.2">
      <c r="G942" s="16"/>
      <c r="I942" s="16"/>
    </row>
    <row r="943" spans="7:9" x14ac:dyDescent="0.2">
      <c r="G943" s="16"/>
      <c r="I943" s="16"/>
    </row>
    <row r="944" spans="7:9" x14ac:dyDescent="0.2">
      <c r="G944" s="16"/>
      <c r="I944" s="16"/>
    </row>
    <row r="945" spans="7:9" x14ac:dyDescent="0.2">
      <c r="G945" s="16"/>
      <c r="I945" s="16"/>
    </row>
    <row r="946" spans="7:9" x14ac:dyDescent="0.2">
      <c r="G946" s="16"/>
      <c r="I946" s="16"/>
    </row>
    <row r="947" spans="7:9" x14ac:dyDescent="0.2">
      <c r="G947" s="16"/>
      <c r="I947" s="16"/>
    </row>
    <row r="948" spans="7:9" x14ac:dyDescent="0.2">
      <c r="G948" s="16"/>
      <c r="I948" s="16"/>
    </row>
    <row r="949" spans="7:9" x14ac:dyDescent="0.2">
      <c r="G949" s="16"/>
      <c r="I949" s="16"/>
    </row>
    <row r="950" spans="7:9" x14ac:dyDescent="0.2">
      <c r="G950" s="16"/>
      <c r="I950" s="16"/>
    </row>
    <row r="951" spans="7:9" x14ac:dyDescent="0.2">
      <c r="G951" s="16"/>
      <c r="I951" s="16"/>
    </row>
    <row r="952" spans="7:9" x14ac:dyDescent="0.2">
      <c r="G952" s="16"/>
      <c r="I952" s="16"/>
    </row>
    <row r="953" spans="7:9" x14ac:dyDescent="0.2">
      <c r="G953" s="16"/>
      <c r="I953" s="16"/>
    </row>
    <row r="954" spans="7:9" x14ac:dyDescent="0.2">
      <c r="G954" s="16"/>
      <c r="I954" s="16"/>
    </row>
    <row r="955" spans="7:9" x14ac:dyDescent="0.2">
      <c r="G955" s="16"/>
      <c r="I955" s="16"/>
    </row>
    <row r="956" spans="7:9" x14ac:dyDescent="0.2">
      <c r="G956" s="16"/>
      <c r="I956" s="16"/>
    </row>
    <row r="957" spans="7:9" x14ac:dyDescent="0.2">
      <c r="G957" s="16"/>
      <c r="I957" s="16"/>
    </row>
    <row r="958" spans="7:9" x14ac:dyDescent="0.2">
      <c r="G958" s="16"/>
      <c r="I958" s="16"/>
    </row>
    <row r="959" spans="7:9" x14ac:dyDescent="0.2">
      <c r="G959" s="16"/>
      <c r="I959" s="16"/>
    </row>
    <row r="960" spans="7:9" x14ac:dyDescent="0.2">
      <c r="G960" s="16"/>
      <c r="I960" s="16"/>
    </row>
    <row r="961" spans="7:9" x14ac:dyDescent="0.2">
      <c r="G961" s="16"/>
      <c r="I961" s="16"/>
    </row>
    <row r="962" spans="7:9" x14ac:dyDescent="0.2">
      <c r="G962" s="16"/>
      <c r="I962" s="16"/>
    </row>
    <row r="963" spans="7:9" x14ac:dyDescent="0.2">
      <c r="G963" s="16"/>
      <c r="I963" s="16"/>
    </row>
    <row r="964" spans="7:9" x14ac:dyDescent="0.2">
      <c r="G964" s="16"/>
      <c r="I964" s="16"/>
    </row>
    <row r="965" spans="7:9" x14ac:dyDescent="0.2">
      <c r="G965" s="16"/>
      <c r="I965" s="16"/>
    </row>
    <row r="966" spans="7:9" x14ac:dyDescent="0.2">
      <c r="G966" s="16"/>
      <c r="I966" s="16"/>
    </row>
    <row r="967" spans="7:9" x14ac:dyDescent="0.2">
      <c r="G967" s="16"/>
      <c r="I967" s="16"/>
    </row>
    <row r="968" spans="7:9" x14ac:dyDescent="0.2">
      <c r="G968" s="16"/>
      <c r="I968" s="16"/>
    </row>
    <row r="969" spans="7:9" x14ac:dyDescent="0.2">
      <c r="G969" s="16"/>
      <c r="I969" s="16"/>
    </row>
    <row r="970" spans="7:9" x14ac:dyDescent="0.2">
      <c r="G970" s="16"/>
      <c r="I970" s="16"/>
    </row>
    <row r="971" spans="7:9" x14ac:dyDescent="0.2">
      <c r="G971" s="16"/>
      <c r="I971" s="16"/>
    </row>
    <row r="972" spans="7:9" x14ac:dyDescent="0.2">
      <c r="G972" s="16"/>
      <c r="I972" s="16"/>
    </row>
    <row r="973" spans="7:9" x14ac:dyDescent="0.2">
      <c r="G973" s="16"/>
      <c r="I973" s="16"/>
    </row>
    <row r="974" spans="7:9" x14ac:dyDescent="0.2">
      <c r="G974" s="16"/>
      <c r="I974" s="16"/>
    </row>
    <row r="975" spans="7:9" x14ac:dyDescent="0.2">
      <c r="G975" s="16"/>
      <c r="I975" s="16"/>
    </row>
    <row r="976" spans="7:9" x14ac:dyDescent="0.2">
      <c r="G976" s="16"/>
      <c r="I976" s="16"/>
    </row>
    <row r="977" spans="7:9" x14ac:dyDescent="0.2">
      <c r="G977" s="16"/>
      <c r="I977" s="16"/>
    </row>
    <row r="978" spans="7:9" x14ac:dyDescent="0.2">
      <c r="G978" s="16"/>
      <c r="I978" s="16"/>
    </row>
    <row r="979" spans="7:9" x14ac:dyDescent="0.2">
      <c r="G979" s="16"/>
      <c r="I979" s="16"/>
    </row>
    <row r="980" spans="7:9" x14ac:dyDescent="0.2">
      <c r="G980" s="16"/>
      <c r="I980" s="16"/>
    </row>
    <row r="981" spans="7:9" x14ac:dyDescent="0.2">
      <c r="G981" s="16"/>
      <c r="I981" s="16"/>
    </row>
    <row r="982" spans="7:9" x14ac:dyDescent="0.2">
      <c r="G982" s="16"/>
      <c r="I982" s="16"/>
    </row>
    <row r="983" spans="7:9" x14ac:dyDescent="0.2">
      <c r="G983" s="16"/>
      <c r="I983" s="16"/>
    </row>
    <row r="984" spans="7:9" x14ac:dyDescent="0.2">
      <c r="G984" s="16"/>
      <c r="I984" s="16"/>
    </row>
    <row r="985" spans="7:9" x14ac:dyDescent="0.2">
      <c r="G985" s="16"/>
      <c r="I985" s="16"/>
    </row>
    <row r="986" spans="7:9" x14ac:dyDescent="0.2">
      <c r="G986" s="16"/>
      <c r="I986" s="16"/>
    </row>
    <row r="987" spans="7:9" x14ac:dyDescent="0.2">
      <c r="G987" s="16"/>
      <c r="I987" s="16"/>
    </row>
    <row r="988" spans="7:9" x14ac:dyDescent="0.2">
      <c r="G988" s="16"/>
      <c r="I988" s="16"/>
    </row>
    <row r="989" spans="7:9" x14ac:dyDescent="0.2">
      <c r="G989" s="16"/>
      <c r="I989" s="16"/>
    </row>
    <row r="990" spans="7:9" x14ac:dyDescent="0.2">
      <c r="G990" s="16"/>
      <c r="I990" s="16"/>
    </row>
    <row r="991" spans="7:9" x14ac:dyDescent="0.2">
      <c r="G991" s="16"/>
      <c r="I991" s="16"/>
    </row>
    <row r="992" spans="7:9" x14ac:dyDescent="0.2">
      <c r="G992" s="16"/>
      <c r="I992" s="16"/>
    </row>
    <row r="993" spans="7:9" x14ac:dyDescent="0.2">
      <c r="G993" s="16"/>
      <c r="I993" s="16"/>
    </row>
    <row r="994" spans="7:9" x14ac:dyDescent="0.2">
      <c r="G994" s="16"/>
      <c r="I994" s="16"/>
    </row>
    <row r="995" spans="7:9" x14ac:dyDescent="0.2">
      <c r="G995" s="16"/>
      <c r="I995" s="16"/>
    </row>
    <row r="996" spans="7:9" x14ac:dyDescent="0.2">
      <c r="G996" s="16"/>
      <c r="I996" s="16"/>
    </row>
    <row r="997" spans="7:9" x14ac:dyDescent="0.2">
      <c r="G997" s="16"/>
      <c r="I997" s="16"/>
    </row>
    <row r="998" spans="7:9" x14ac:dyDescent="0.2">
      <c r="G998" s="16"/>
      <c r="I998" s="16"/>
    </row>
    <row r="999" spans="7:9" x14ac:dyDescent="0.2">
      <c r="G999" s="16"/>
      <c r="I999" s="16"/>
    </row>
    <row r="1000" spans="7:9" x14ac:dyDescent="0.2">
      <c r="G1000" s="16"/>
      <c r="I1000" s="16"/>
    </row>
    <row r="1001" spans="7:9" x14ac:dyDescent="0.2">
      <c r="G1001" s="16"/>
      <c r="I1001" s="16"/>
    </row>
    <row r="1002" spans="7:9" x14ac:dyDescent="0.2">
      <c r="G1002" s="16"/>
      <c r="I1002" s="16"/>
    </row>
    <row r="1003" spans="7:9" x14ac:dyDescent="0.2">
      <c r="G1003" s="16"/>
      <c r="I1003" s="16"/>
    </row>
    <row r="1004" spans="7:9" x14ac:dyDescent="0.2">
      <c r="G1004" s="16"/>
      <c r="I1004" s="16"/>
    </row>
    <row r="1005" spans="7:9" x14ac:dyDescent="0.2">
      <c r="G1005" s="16"/>
      <c r="I1005" s="16"/>
    </row>
    <row r="1006" spans="7:9" x14ac:dyDescent="0.2">
      <c r="G1006" s="16"/>
      <c r="I1006" s="16"/>
    </row>
    <row r="1007" spans="7:9" x14ac:dyDescent="0.2">
      <c r="G1007" s="16"/>
      <c r="I1007" s="16"/>
    </row>
    <row r="1008" spans="7:9" x14ac:dyDescent="0.2">
      <c r="G1008" s="16"/>
      <c r="I1008" s="16"/>
    </row>
    <row r="1009" spans="7:9" x14ac:dyDescent="0.2">
      <c r="G1009" s="16"/>
      <c r="I1009" s="16"/>
    </row>
    <row r="1010" spans="7:9" x14ac:dyDescent="0.2">
      <c r="G1010" s="16"/>
      <c r="I1010" s="16"/>
    </row>
    <row r="1011" spans="7:9" x14ac:dyDescent="0.2">
      <c r="G1011" s="16"/>
      <c r="I1011" s="16"/>
    </row>
    <row r="1012" spans="7:9" x14ac:dyDescent="0.2">
      <c r="G1012" s="16"/>
      <c r="I1012" s="16"/>
    </row>
    <row r="1013" spans="7:9" x14ac:dyDescent="0.2">
      <c r="G1013" s="16"/>
      <c r="I1013" s="16"/>
    </row>
    <row r="1014" spans="7:9" x14ac:dyDescent="0.2">
      <c r="G1014" s="16"/>
      <c r="I1014" s="16"/>
    </row>
    <row r="1015" spans="7:9" x14ac:dyDescent="0.2">
      <c r="G1015" s="16"/>
      <c r="I1015" s="16"/>
    </row>
    <row r="1016" spans="7:9" x14ac:dyDescent="0.2">
      <c r="G1016" s="16"/>
      <c r="I1016" s="16"/>
    </row>
    <row r="1017" spans="7:9" x14ac:dyDescent="0.2">
      <c r="G1017" s="16"/>
      <c r="I1017" s="16"/>
    </row>
    <row r="1018" spans="7:9" x14ac:dyDescent="0.2">
      <c r="G1018" s="16"/>
      <c r="I1018" s="16"/>
    </row>
    <row r="1019" spans="7:9" x14ac:dyDescent="0.2">
      <c r="G1019" s="16"/>
      <c r="I1019" s="16"/>
    </row>
    <row r="1020" spans="7:9" x14ac:dyDescent="0.2">
      <c r="G1020" s="16"/>
      <c r="I1020" s="16"/>
    </row>
    <row r="1021" spans="7:9" x14ac:dyDescent="0.2">
      <c r="G1021" s="16"/>
      <c r="I1021" s="16"/>
    </row>
    <row r="1022" spans="7:9" x14ac:dyDescent="0.2">
      <c r="G1022" s="16"/>
      <c r="I1022" s="16"/>
    </row>
    <row r="1023" spans="7:9" x14ac:dyDescent="0.2">
      <c r="G1023" s="16"/>
      <c r="I1023" s="16"/>
    </row>
    <row r="1024" spans="7:9" x14ac:dyDescent="0.2">
      <c r="G1024" s="16"/>
      <c r="I1024" s="16"/>
    </row>
    <row r="1025" spans="7:9" x14ac:dyDescent="0.2">
      <c r="G1025" s="16"/>
      <c r="I1025" s="16"/>
    </row>
    <row r="1026" spans="7:9" x14ac:dyDescent="0.2">
      <c r="G1026" s="16"/>
      <c r="I1026" s="16"/>
    </row>
    <row r="1027" spans="7:9" x14ac:dyDescent="0.2">
      <c r="G1027" s="16"/>
      <c r="I1027" s="16"/>
    </row>
    <row r="1028" spans="7:9" x14ac:dyDescent="0.2">
      <c r="G1028" s="16"/>
      <c r="I1028" s="16"/>
    </row>
    <row r="1029" spans="7:9" x14ac:dyDescent="0.2">
      <c r="G1029" s="16"/>
      <c r="I1029" s="16"/>
    </row>
    <row r="1030" spans="7:9" x14ac:dyDescent="0.2">
      <c r="G1030" s="16"/>
      <c r="I1030" s="16"/>
    </row>
    <row r="1031" spans="7:9" x14ac:dyDescent="0.2">
      <c r="G1031" s="16"/>
      <c r="I1031" s="16"/>
    </row>
    <row r="1032" spans="7:9" x14ac:dyDescent="0.2">
      <c r="G1032" s="16"/>
      <c r="I1032" s="16"/>
    </row>
    <row r="1033" spans="7:9" x14ac:dyDescent="0.2">
      <c r="G1033" s="16"/>
      <c r="I1033" s="16"/>
    </row>
    <row r="1034" spans="7:9" x14ac:dyDescent="0.2">
      <c r="G1034" s="16"/>
      <c r="I1034" s="16"/>
    </row>
    <row r="1035" spans="7:9" x14ac:dyDescent="0.2">
      <c r="G1035" s="16"/>
      <c r="I1035" s="16"/>
    </row>
    <row r="1036" spans="7:9" x14ac:dyDescent="0.2">
      <c r="G1036" s="16"/>
      <c r="I1036" s="16"/>
    </row>
    <row r="1037" spans="7:9" x14ac:dyDescent="0.2">
      <c r="G1037" s="16"/>
      <c r="I1037" s="16"/>
    </row>
    <row r="1038" spans="7:9" x14ac:dyDescent="0.2">
      <c r="G1038" s="16"/>
      <c r="I1038" s="16"/>
    </row>
    <row r="1039" spans="7:9" x14ac:dyDescent="0.2">
      <c r="G1039" s="16"/>
      <c r="I1039" s="16"/>
    </row>
    <row r="1040" spans="7:9" x14ac:dyDescent="0.2">
      <c r="G1040" s="16"/>
      <c r="I1040" s="16"/>
    </row>
    <row r="1041" spans="7:9" x14ac:dyDescent="0.2">
      <c r="G1041" s="16"/>
      <c r="I1041" s="16"/>
    </row>
    <row r="1042" spans="7:9" x14ac:dyDescent="0.2">
      <c r="G1042" s="16"/>
      <c r="I1042" s="16"/>
    </row>
    <row r="1043" spans="7:9" x14ac:dyDescent="0.2">
      <c r="G1043" s="16"/>
      <c r="I1043" s="16"/>
    </row>
    <row r="1044" spans="7:9" x14ac:dyDescent="0.2">
      <c r="G1044" s="16"/>
      <c r="I1044" s="16"/>
    </row>
    <row r="1045" spans="7:9" x14ac:dyDescent="0.2">
      <c r="G1045" s="16"/>
      <c r="I1045" s="16"/>
    </row>
    <row r="1046" spans="7:9" x14ac:dyDescent="0.2">
      <c r="G1046" s="16"/>
      <c r="I1046" s="16"/>
    </row>
    <row r="1047" spans="7:9" x14ac:dyDescent="0.2">
      <c r="G1047" s="16"/>
      <c r="I1047" s="16"/>
    </row>
    <row r="1048" spans="7:9" x14ac:dyDescent="0.2">
      <c r="G1048" s="16"/>
      <c r="I1048" s="16"/>
    </row>
    <row r="1049" spans="7:9" x14ac:dyDescent="0.2">
      <c r="G1049" s="16"/>
      <c r="I1049" s="16"/>
    </row>
    <row r="1050" spans="7:9" x14ac:dyDescent="0.2">
      <c r="G1050" s="16"/>
      <c r="I1050" s="16"/>
    </row>
    <row r="1051" spans="7:9" x14ac:dyDescent="0.2">
      <c r="G1051" s="16"/>
      <c r="I1051" s="16"/>
    </row>
    <row r="1052" spans="7:9" x14ac:dyDescent="0.2">
      <c r="G1052" s="16"/>
      <c r="I1052" s="16"/>
    </row>
    <row r="1053" spans="7:9" x14ac:dyDescent="0.2">
      <c r="G1053" s="16"/>
      <c r="I1053" s="16"/>
    </row>
    <row r="1054" spans="7:9" x14ac:dyDescent="0.2">
      <c r="G1054" s="16"/>
      <c r="I1054" s="16"/>
    </row>
    <row r="1055" spans="7:9" x14ac:dyDescent="0.2">
      <c r="G1055" s="16"/>
      <c r="I1055" s="16"/>
    </row>
    <row r="1056" spans="7:9" x14ac:dyDescent="0.2">
      <c r="G1056" s="16"/>
      <c r="I1056" s="16"/>
    </row>
    <row r="1057" spans="7:9" x14ac:dyDescent="0.2">
      <c r="G1057" s="16"/>
      <c r="I1057" s="16"/>
    </row>
    <row r="1058" spans="7:9" x14ac:dyDescent="0.2">
      <c r="G1058" s="16"/>
      <c r="I1058" s="16"/>
    </row>
    <row r="1059" spans="7:9" x14ac:dyDescent="0.2">
      <c r="G1059" s="16"/>
      <c r="I1059" s="16"/>
    </row>
    <row r="1060" spans="7:9" x14ac:dyDescent="0.2">
      <c r="G1060" s="16"/>
      <c r="I1060" s="16"/>
    </row>
    <row r="1061" spans="7:9" x14ac:dyDescent="0.2">
      <c r="G1061" s="16"/>
      <c r="I1061" s="16"/>
    </row>
    <row r="1062" spans="7:9" x14ac:dyDescent="0.2">
      <c r="G1062" s="16"/>
      <c r="I1062" s="16"/>
    </row>
    <row r="1063" spans="7:9" x14ac:dyDescent="0.2">
      <c r="G1063" s="16"/>
      <c r="I1063" s="16"/>
    </row>
    <row r="1064" spans="7:9" x14ac:dyDescent="0.2">
      <c r="G1064" s="16"/>
      <c r="I1064" s="16"/>
    </row>
    <row r="1065" spans="7:9" x14ac:dyDescent="0.2">
      <c r="G1065" s="16"/>
      <c r="I1065" s="16"/>
    </row>
    <row r="1066" spans="7:9" x14ac:dyDescent="0.2">
      <c r="G1066" s="16"/>
      <c r="I1066" s="16"/>
    </row>
    <row r="1067" spans="7:9" x14ac:dyDescent="0.2">
      <c r="G1067" s="16"/>
      <c r="I1067" s="16"/>
    </row>
    <row r="1068" spans="7:9" x14ac:dyDescent="0.2">
      <c r="G1068" s="16"/>
      <c r="I1068" s="16"/>
    </row>
    <row r="1069" spans="7:9" x14ac:dyDescent="0.2">
      <c r="G1069" s="16"/>
      <c r="I1069" s="16"/>
    </row>
    <row r="1070" spans="7:9" x14ac:dyDescent="0.2">
      <c r="G1070" s="16"/>
      <c r="I1070" s="16"/>
    </row>
    <row r="1071" spans="7:9" x14ac:dyDescent="0.2">
      <c r="G1071" s="16"/>
      <c r="I1071" s="16"/>
    </row>
    <row r="1072" spans="7:9" x14ac:dyDescent="0.2">
      <c r="G1072" s="16"/>
      <c r="I1072" s="16"/>
    </row>
    <row r="1073" spans="7:9" x14ac:dyDescent="0.2">
      <c r="G1073" s="16"/>
      <c r="I1073" s="16"/>
    </row>
    <row r="1074" spans="7:9" x14ac:dyDescent="0.2">
      <c r="G1074" s="16"/>
      <c r="I1074" s="16"/>
    </row>
    <row r="1075" spans="7:9" x14ac:dyDescent="0.2">
      <c r="G1075" s="16"/>
      <c r="I1075" s="16"/>
    </row>
    <row r="1076" spans="7:9" x14ac:dyDescent="0.2">
      <c r="G1076" s="16"/>
      <c r="I1076" s="16"/>
    </row>
    <row r="1077" spans="7:9" x14ac:dyDescent="0.2">
      <c r="G1077" s="16"/>
      <c r="I1077" s="16"/>
    </row>
    <row r="1078" spans="7:9" x14ac:dyDescent="0.2">
      <c r="G1078" s="16"/>
      <c r="I1078" s="16"/>
    </row>
    <row r="1079" spans="7:9" x14ac:dyDescent="0.2">
      <c r="G1079" s="16"/>
      <c r="I1079" s="16"/>
    </row>
    <row r="1080" spans="7:9" x14ac:dyDescent="0.2">
      <c r="G1080" s="16"/>
      <c r="I1080" s="16"/>
    </row>
    <row r="1081" spans="7:9" x14ac:dyDescent="0.2">
      <c r="G1081" s="16"/>
      <c r="I1081" s="16"/>
    </row>
    <row r="1082" spans="7:9" x14ac:dyDescent="0.2">
      <c r="G1082" s="16"/>
      <c r="I1082" s="16"/>
    </row>
    <row r="1083" spans="7:9" x14ac:dyDescent="0.2">
      <c r="G1083" s="16"/>
      <c r="I1083" s="16"/>
    </row>
    <row r="1084" spans="7:9" x14ac:dyDescent="0.2">
      <c r="G1084" s="16"/>
      <c r="I1084" s="16"/>
    </row>
    <row r="1085" spans="7:9" x14ac:dyDescent="0.2">
      <c r="G1085" s="16"/>
      <c r="I1085" s="16"/>
    </row>
    <row r="1086" spans="7:9" x14ac:dyDescent="0.2">
      <c r="G1086" s="16"/>
      <c r="I1086" s="16"/>
    </row>
    <row r="1087" spans="7:9" x14ac:dyDescent="0.2">
      <c r="G1087" s="16"/>
      <c r="I1087" s="16"/>
    </row>
    <row r="1088" spans="7:9" x14ac:dyDescent="0.2">
      <c r="G1088" s="16"/>
      <c r="I1088" s="16"/>
    </row>
    <row r="1089" spans="7:9" x14ac:dyDescent="0.2">
      <c r="G1089" s="16"/>
      <c r="I1089" s="16"/>
    </row>
    <row r="1090" spans="7:9" x14ac:dyDescent="0.2">
      <c r="G1090" s="16"/>
      <c r="I1090" s="16"/>
    </row>
    <row r="1091" spans="7:9" x14ac:dyDescent="0.2">
      <c r="G1091" s="16"/>
      <c r="I1091" s="16"/>
    </row>
    <row r="1092" spans="7:9" x14ac:dyDescent="0.2">
      <c r="G1092" s="16"/>
      <c r="I1092" s="16"/>
    </row>
    <row r="1093" spans="7:9" x14ac:dyDescent="0.2">
      <c r="G1093" s="16"/>
      <c r="I1093" s="16"/>
    </row>
    <row r="1094" spans="7:9" x14ac:dyDescent="0.2">
      <c r="G1094" s="16"/>
      <c r="I1094" s="16"/>
    </row>
    <row r="1095" spans="7:9" x14ac:dyDescent="0.2">
      <c r="G1095" s="16"/>
      <c r="I1095" s="16"/>
    </row>
    <row r="1096" spans="7:9" x14ac:dyDescent="0.2">
      <c r="G1096" s="16"/>
      <c r="I1096" s="16"/>
    </row>
    <row r="1097" spans="7:9" x14ac:dyDescent="0.2">
      <c r="G1097" s="16"/>
      <c r="I1097" s="16"/>
    </row>
    <row r="1098" spans="7:9" x14ac:dyDescent="0.2">
      <c r="G1098" s="16"/>
      <c r="I1098" s="16"/>
    </row>
    <row r="1099" spans="7:9" x14ac:dyDescent="0.2">
      <c r="G1099" s="16"/>
      <c r="I1099" s="16"/>
    </row>
    <row r="1100" spans="7:9" x14ac:dyDescent="0.2">
      <c r="G1100" s="16"/>
      <c r="I1100" s="16"/>
    </row>
    <row r="1101" spans="7:9" x14ac:dyDescent="0.2">
      <c r="G1101" s="16"/>
      <c r="I1101" s="16"/>
    </row>
    <row r="1102" spans="7:9" x14ac:dyDescent="0.2">
      <c r="G1102" s="16"/>
      <c r="I1102" s="16"/>
    </row>
    <row r="1103" spans="7:9" x14ac:dyDescent="0.2">
      <c r="G1103" s="16"/>
      <c r="I1103" s="16"/>
    </row>
    <row r="1104" spans="7:9" x14ac:dyDescent="0.2">
      <c r="G1104" s="16"/>
      <c r="I1104" s="16"/>
    </row>
    <row r="1105" spans="7:9" x14ac:dyDescent="0.2">
      <c r="G1105" s="16"/>
      <c r="I1105" s="16"/>
    </row>
    <row r="1106" spans="7:9" x14ac:dyDescent="0.2">
      <c r="G1106" s="16"/>
      <c r="I1106" s="16"/>
    </row>
    <row r="1107" spans="7:9" x14ac:dyDescent="0.2">
      <c r="G1107" s="16"/>
      <c r="I1107" s="16"/>
    </row>
    <row r="1108" spans="7:9" x14ac:dyDescent="0.2">
      <c r="G1108" s="16"/>
      <c r="I1108" s="16"/>
    </row>
    <row r="1109" spans="7:9" x14ac:dyDescent="0.2">
      <c r="G1109" s="16"/>
      <c r="I1109" s="16"/>
    </row>
    <row r="1110" spans="7:9" x14ac:dyDescent="0.2">
      <c r="G1110" s="16"/>
      <c r="I1110" s="16"/>
    </row>
    <row r="1111" spans="7:9" x14ac:dyDescent="0.2">
      <c r="G1111" s="16"/>
      <c r="I1111" s="16"/>
    </row>
    <row r="1112" spans="7:9" x14ac:dyDescent="0.2">
      <c r="G1112" s="16"/>
      <c r="I1112" s="16"/>
    </row>
    <row r="1113" spans="7:9" x14ac:dyDescent="0.2">
      <c r="G1113" s="16"/>
      <c r="I1113" s="16"/>
    </row>
    <row r="1114" spans="7:9" x14ac:dyDescent="0.2">
      <c r="G1114" s="16"/>
      <c r="I1114" s="16"/>
    </row>
    <row r="1115" spans="7:9" x14ac:dyDescent="0.2">
      <c r="G1115" s="16"/>
      <c r="I1115" s="16"/>
    </row>
    <row r="1116" spans="7:9" x14ac:dyDescent="0.2">
      <c r="G1116" s="16"/>
      <c r="I1116" s="16"/>
    </row>
    <row r="1117" spans="7:9" x14ac:dyDescent="0.2">
      <c r="G1117" s="16"/>
      <c r="I1117" s="16"/>
    </row>
    <row r="1118" spans="7:9" x14ac:dyDescent="0.2">
      <c r="G1118" s="16"/>
      <c r="I1118" s="16"/>
    </row>
    <row r="1119" spans="7:9" x14ac:dyDescent="0.2">
      <c r="G1119" s="16"/>
      <c r="I1119" s="16"/>
    </row>
    <row r="1120" spans="7:9" x14ac:dyDescent="0.2">
      <c r="G1120" s="16"/>
      <c r="I1120" s="16"/>
    </row>
    <row r="1121" spans="7:9" x14ac:dyDescent="0.2">
      <c r="G1121" s="16"/>
      <c r="I1121" s="16"/>
    </row>
    <row r="1122" spans="7:9" x14ac:dyDescent="0.2">
      <c r="G1122" s="16"/>
      <c r="I1122" s="16"/>
    </row>
    <row r="1123" spans="7:9" x14ac:dyDescent="0.2">
      <c r="G1123" s="16"/>
      <c r="I1123" s="16"/>
    </row>
    <row r="1124" spans="7:9" x14ac:dyDescent="0.2">
      <c r="G1124" s="16"/>
      <c r="I1124" s="16"/>
    </row>
    <row r="1125" spans="7:9" x14ac:dyDescent="0.2">
      <c r="G1125" s="16"/>
      <c r="I1125" s="16"/>
    </row>
    <row r="1126" spans="7:9" x14ac:dyDescent="0.2">
      <c r="G1126" s="16"/>
      <c r="I1126" s="16"/>
    </row>
    <row r="1127" spans="7:9" x14ac:dyDescent="0.2">
      <c r="G1127" s="16"/>
      <c r="I1127" s="16"/>
    </row>
    <row r="1128" spans="7:9" x14ac:dyDescent="0.2">
      <c r="G1128" s="16"/>
      <c r="I1128" s="16"/>
    </row>
    <row r="1129" spans="7:9" x14ac:dyDescent="0.2">
      <c r="G1129" s="16"/>
      <c r="I1129" s="16"/>
    </row>
    <row r="1130" spans="7:9" x14ac:dyDescent="0.2">
      <c r="G1130" s="16"/>
      <c r="I1130" s="16"/>
    </row>
    <row r="1131" spans="7:9" x14ac:dyDescent="0.2">
      <c r="G1131" s="16"/>
      <c r="I1131" s="16"/>
    </row>
    <row r="1132" spans="7:9" x14ac:dyDescent="0.2">
      <c r="G1132" s="16"/>
      <c r="I1132" s="16"/>
    </row>
    <row r="1133" spans="7:9" x14ac:dyDescent="0.2">
      <c r="G1133" s="16"/>
      <c r="I1133" s="16"/>
    </row>
    <row r="1134" spans="7:9" x14ac:dyDescent="0.2">
      <c r="G1134" s="16"/>
      <c r="I1134" s="16"/>
    </row>
    <row r="1135" spans="7:9" x14ac:dyDescent="0.2">
      <c r="G1135" s="16"/>
      <c r="I1135" s="16"/>
    </row>
    <row r="1136" spans="7:9" x14ac:dyDescent="0.2">
      <c r="G1136" s="16"/>
      <c r="I1136" s="16"/>
    </row>
    <row r="1137" spans="7:9" x14ac:dyDescent="0.2">
      <c r="G1137" s="16"/>
      <c r="I1137" s="16"/>
    </row>
    <row r="1138" spans="7:9" x14ac:dyDescent="0.2">
      <c r="G1138" s="16"/>
      <c r="I1138" s="16"/>
    </row>
    <row r="1139" spans="7:9" x14ac:dyDescent="0.2">
      <c r="G1139" s="16"/>
      <c r="I1139" s="16"/>
    </row>
    <row r="1140" spans="7:9" x14ac:dyDescent="0.2">
      <c r="G1140" s="16"/>
      <c r="I1140" s="16"/>
    </row>
    <row r="1141" spans="7:9" x14ac:dyDescent="0.2">
      <c r="G1141" s="16"/>
      <c r="I1141" s="16"/>
    </row>
    <row r="1142" spans="7:9" x14ac:dyDescent="0.2">
      <c r="G1142" s="16"/>
      <c r="I1142" s="16"/>
    </row>
    <row r="1143" spans="7:9" x14ac:dyDescent="0.2">
      <c r="G1143" s="16"/>
      <c r="I1143" s="16"/>
    </row>
    <row r="1144" spans="7:9" x14ac:dyDescent="0.2">
      <c r="G1144" s="16"/>
      <c r="I1144" s="16"/>
    </row>
    <row r="1145" spans="7:9" x14ac:dyDescent="0.2">
      <c r="G1145" s="16"/>
      <c r="I1145" s="16"/>
    </row>
    <row r="1146" spans="7:9" x14ac:dyDescent="0.2">
      <c r="G1146" s="16"/>
      <c r="I1146" s="16"/>
    </row>
    <row r="1147" spans="7:9" x14ac:dyDescent="0.2">
      <c r="G1147" s="16"/>
      <c r="I1147" s="16"/>
    </row>
    <row r="1148" spans="7:9" x14ac:dyDescent="0.2">
      <c r="G1148" s="16"/>
      <c r="I1148" s="16"/>
    </row>
    <row r="1149" spans="7:9" x14ac:dyDescent="0.2">
      <c r="G1149" s="16"/>
      <c r="I1149" s="16"/>
    </row>
    <row r="1150" spans="7:9" x14ac:dyDescent="0.2">
      <c r="G1150" s="16"/>
      <c r="I1150" s="16"/>
    </row>
    <row r="1151" spans="7:9" x14ac:dyDescent="0.2">
      <c r="G1151" s="16"/>
      <c r="I1151" s="16"/>
    </row>
    <row r="1152" spans="7:9" x14ac:dyDescent="0.2">
      <c r="G1152" s="16"/>
      <c r="I1152" s="16"/>
    </row>
    <row r="1153" spans="7:9" x14ac:dyDescent="0.2">
      <c r="G1153" s="16"/>
      <c r="I1153" s="16"/>
    </row>
    <row r="1154" spans="7:9" x14ac:dyDescent="0.2">
      <c r="G1154" s="16"/>
      <c r="I1154" s="16"/>
    </row>
    <row r="1155" spans="7:9" x14ac:dyDescent="0.2">
      <c r="G1155" s="16"/>
      <c r="I1155" s="16"/>
    </row>
    <row r="1156" spans="7:9" x14ac:dyDescent="0.2">
      <c r="G1156" s="16"/>
      <c r="I1156" s="16"/>
    </row>
    <row r="1157" spans="7:9" x14ac:dyDescent="0.2">
      <c r="G1157" s="16"/>
      <c r="I1157" s="16"/>
    </row>
    <row r="1158" spans="7:9" x14ac:dyDescent="0.2">
      <c r="G1158" s="16"/>
      <c r="I1158" s="16"/>
    </row>
    <row r="1159" spans="7:9" x14ac:dyDescent="0.2">
      <c r="G1159" s="16"/>
      <c r="I1159" s="16"/>
    </row>
    <row r="1160" spans="7:9" x14ac:dyDescent="0.2">
      <c r="G1160" s="16"/>
      <c r="I1160" s="16"/>
    </row>
    <row r="1161" spans="7:9" x14ac:dyDescent="0.2">
      <c r="G1161" s="16"/>
      <c r="I1161" s="16"/>
    </row>
    <row r="1162" spans="7:9" x14ac:dyDescent="0.2">
      <c r="G1162" s="16"/>
      <c r="I1162" s="16"/>
    </row>
    <row r="1163" spans="7:9" x14ac:dyDescent="0.2">
      <c r="G1163" s="16"/>
      <c r="I1163" s="16"/>
    </row>
    <row r="1164" spans="7:9" x14ac:dyDescent="0.2">
      <c r="G1164" s="16"/>
      <c r="I1164" s="16"/>
    </row>
    <row r="1165" spans="7:9" x14ac:dyDescent="0.2">
      <c r="G1165" s="16"/>
      <c r="I1165" s="16"/>
    </row>
    <row r="1166" spans="7:9" x14ac:dyDescent="0.2">
      <c r="G1166" s="16"/>
      <c r="I1166" s="16"/>
    </row>
    <row r="1167" spans="7:9" x14ac:dyDescent="0.2">
      <c r="G1167" s="16"/>
      <c r="I1167" s="16"/>
    </row>
    <row r="1168" spans="7:9" x14ac:dyDescent="0.2">
      <c r="G1168" s="16"/>
      <c r="I1168" s="16"/>
    </row>
    <row r="1169" spans="7:9" x14ac:dyDescent="0.2">
      <c r="G1169" s="16"/>
      <c r="I1169" s="16"/>
    </row>
    <row r="1170" spans="7:9" x14ac:dyDescent="0.2">
      <c r="G1170" s="16"/>
      <c r="I1170" s="16"/>
    </row>
    <row r="1171" spans="7:9" x14ac:dyDescent="0.2">
      <c r="G1171" s="16"/>
      <c r="I1171" s="16"/>
    </row>
    <row r="1172" spans="7:9" x14ac:dyDescent="0.2">
      <c r="G1172" s="16"/>
      <c r="I1172" s="16"/>
    </row>
    <row r="1173" spans="7:9" x14ac:dyDescent="0.2">
      <c r="G1173" s="16"/>
      <c r="I1173" s="16"/>
    </row>
    <row r="1174" spans="7:9" x14ac:dyDescent="0.2">
      <c r="G1174" s="16"/>
      <c r="I1174" s="16"/>
    </row>
    <row r="1175" spans="7:9" x14ac:dyDescent="0.2">
      <c r="G1175" s="16"/>
      <c r="I1175" s="16"/>
    </row>
    <row r="1176" spans="7:9" x14ac:dyDescent="0.2">
      <c r="G1176" s="16"/>
      <c r="I1176" s="16"/>
    </row>
    <row r="1177" spans="7:9" x14ac:dyDescent="0.2">
      <c r="G1177" s="16"/>
      <c r="I1177" s="16"/>
    </row>
    <row r="1178" spans="7:9" x14ac:dyDescent="0.2">
      <c r="G1178" s="16"/>
      <c r="I1178" s="16"/>
    </row>
    <row r="1179" spans="7:9" x14ac:dyDescent="0.2">
      <c r="G1179" s="16"/>
      <c r="I1179" s="16"/>
    </row>
    <row r="1180" spans="7:9" x14ac:dyDescent="0.2">
      <c r="G1180" s="16"/>
      <c r="I1180" s="16"/>
    </row>
    <row r="1181" spans="7:9" x14ac:dyDescent="0.2">
      <c r="G1181" s="16"/>
      <c r="I1181" s="16"/>
    </row>
    <row r="1182" spans="7:9" x14ac:dyDescent="0.2">
      <c r="G1182" s="16"/>
      <c r="I1182" s="16"/>
    </row>
    <row r="1183" spans="7:9" x14ac:dyDescent="0.2">
      <c r="G1183" s="16"/>
      <c r="I1183" s="16"/>
    </row>
    <row r="1184" spans="7:9" x14ac:dyDescent="0.2">
      <c r="G1184" s="16"/>
      <c r="I1184" s="16"/>
    </row>
    <row r="1185" spans="7:9" x14ac:dyDescent="0.2">
      <c r="G1185" s="16"/>
      <c r="I1185" s="16"/>
    </row>
    <row r="1186" spans="7:9" x14ac:dyDescent="0.2">
      <c r="G1186" s="16"/>
      <c r="I1186" s="16"/>
    </row>
    <row r="1187" spans="7:9" x14ac:dyDescent="0.2">
      <c r="G1187" s="16"/>
      <c r="I1187" s="16"/>
    </row>
    <row r="1188" spans="7:9" x14ac:dyDescent="0.2">
      <c r="G1188" s="16"/>
      <c r="I1188" s="16"/>
    </row>
    <row r="1189" spans="7:9" x14ac:dyDescent="0.2">
      <c r="G1189" s="16"/>
      <c r="I1189" s="16"/>
    </row>
    <row r="1190" spans="7:9" x14ac:dyDescent="0.2">
      <c r="G1190" s="16"/>
      <c r="I1190" s="16"/>
    </row>
    <row r="1191" spans="7:9" x14ac:dyDescent="0.2">
      <c r="G1191" s="16"/>
      <c r="I1191" s="16"/>
    </row>
    <row r="1192" spans="7:9" x14ac:dyDescent="0.2">
      <c r="G1192" s="16"/>
      <c r="I1192" s="16"/>
    </row>
    <row r="1193" spans="7:9" x14ac:dyDescent="0.2">
      <c r="G1193" s="16"/>
      <c r="I1193" s="16"/>
    </row>
    <row r="1194" spans="7:9" x14ac:dyDescent="0.2">
      <c r="G1194" s="16"/>
      <c r="I1194" s="16"/>
    </row>
    <row r="1195" spans="7:9" x14ac:dyDescent="0.2">
      <c r="G1195" s="16"/>
      <c r="I1195" s="16"/>
    </row>
    <row r="1196" spans="7:9" x14ac:dyDescent="0.2">
      <c r="G1196" s="16"/>
      <c r="I1196" s="16"/>
    </row>
    <row r="1197" spans="7:9" x14ac:dyDescent="0.2">
      <c r="G1197" s="16"/>
      <c r="I1197" s="16"/>
    </row>
    <row r="1198" spans="7:9" x14ac:dyDescent="0.2">
      <c r="G1198" s="16"/>
      <c r="I1198" s="16"/>
    </row>
    <row r="1199" spans="7:9" x14ac:dyDescent="0.2">
      <c r="G1199" s="16"/>
      <c r="I1199" s="16"/>
    </row>
    <row r="1200" spans="7:9" x14ac:dyDescent="0.2">
      <c r="G1200" s="16"/>
      <c r="I1200" s="16"/>
    </row>
  </sheetData>
  <sheetProtection password="F524" sheet="1" selectLockedCells="1"/>
  <mergeCells count="10">
    <mergeCell ref="BJ3:BK3"/>
    <mergeCell ref="BM2:BQ2"/>
    <mergeCell ref="E4:G4"/>
    <mergeCell ref="I4:L4"/>
    <mergeCell ref="N4:R4"/>
    <mergeCell ref="BO4:BQ4"/>
    <mergeCell ref="BL4:BN4"/>
    <mergeCell ref="E3:H3"/>
    <mergeCell ref="I3:L3"/>
    <mergeCell ref="BM3:BQ3"/>
  </mergeCells>
  <phoneticPr fontId="17" type="noConversion"/>
  <conditionalFormatting sqref="BL7:BQ27">
    <cfRule type="cellIs" dxfId="26" priority="10" operator="greaterThanOrEqual">
      <formula>3000</formula>
    </cfRule>
    <cfRule type="cellIs" dxfId="25" priority="11" operator="between">
      <formula>1000</formula>
      <formula>2999</formula>
    </cfRule>
    <cfRule type="cellIs" dxfId="24" priority="12" operator="between">
      <formula>80</formula>
      <formula>999</formula>
    </cfRule>
  </conditionalFormatting>
  <conditionalFormatting sqref="BL30:BQ40">
    <cfRule type="cellIs" dxfId="23" priority="7" operator="greaterThanOrEqual">
      <formula>3000</formula>
    </cfRule>
    <cfRule type="cellIs" dxfId="22" priority="8" operator="between">
      <formula>1000</formula>
      <formula>2999</formula>
    </cfRule>
    <cfRule type="cellIs" dxfId="21" priority="9" operator="between">
      <formula>80</formula>
      <formula>999</formula>
    </cfRule>
  </conditionalFormatting>
  <conditionalFormatting sqref="BL43:BQ48">
    <cfRule type="cellIs" dxfId="20" priority="4" operator="greaterThanOrEqual">
      <formula>3000</formula>
    </cfRule>
    <cfRule type="cellIs" dxfId="19" priority="5" operator="between">
      <formula>1000</formula>
      <formula>2999</formula>
    </cfRule>
    <cfRule type="cellIs" dxfId="18" priority="6" operator="between">
      <formula>80</formula>
      <formula>999</formula>
    </cfRule>
  </conditionalFormatting>
  <conditionalFormatting sqref="BL51:BQ55">
    <cfRule type="cellIs" dxfId="17" priority="1" operator="greaterThanOrEqual">
      <formula>3000</formula>
    </cfRule>
    <cfRule type="cellIs" dxfId="16" priority="2" operator="between">
      <formula>1000</formula>
      <formula>2999</formula>
    </cfRule>
    <cfRule type="cellIs" dxfId="15" priority="3" operator="between">
      <formula>80</formula>
      <formula>999</formula>
    </cfRule>
  </conditionalFormatting>
  <dataValidations count="16">
    <dataValidation type="list" allowBlank="1" showInputMessage="1" showErrorMessage="1" sqref="E106:E65536 E56 E3:E6" xr:uid="{09321378-A3D2-461A-8450-6BA2BF41E730}">
      <formula1>$C$70:$C$72</formula1>
    </dataValidation>
    <dataValidation type="list" allowBlank="1" showInputMessage="1" showErrorMessage="1" sqref="I106:I65536 I56 I3:I6" xr:uid="{8A384EE9-120B-4A43-AC75-24DAAD4710F6}">
      <formula1>$E$70:$E$74</formula1>
    </dataValidation>
    <dataValidation type="list" allowBlank="1" showInputMessage="1" showErrorMessage="1" sqref="N106:N65536 N56 N4:N6" xr:uid="{6F939F39-083D-470C-9665-A2B42F415D90}">
      <formula1>$F$70:$F$74</formula1>
    </dataValidation>
    <dataValidation type="list" allowBlank="1" showInputMessage="1" showErrorMessage="1" sqref="P106:P65536 P56 P5:P6" xr:uid="{AFB2F821-2F77-4C7A-BD73-BEC31DC58899}">
      <formula1>$G$70:$G$72</formula1>
    </dataValidation>
    <dataValidation type="list" allowBlank="1" showInputMessage="1" showErrorMessage="1" sqref="R106:R65536 R56 R5:R6" xr:uid="{C967156C-772E-4978-A94A-FEAD6616C04A}">
      <formula1>$H$70:$H$83</formula1>
    </dataValidation>
    <dataValidation type="list" allowBlank="1" showInputMessage="1" showErrorMessage="1" sqref="U106:U65536 U56 U6 U4" xr:uid="{F5F881A6-DD05-4C1B-B3E5-D5299406DB1B}">
      <formula1>$I$70:$I$72</formula1>
    </dataValidation>
    <dataValidation type="list" allowBlank="1" showInputMessage="1" showErrorMessage="1" sqref="C106:C65536 C56 C3:C4 C6" xr:uid="{85851BB0-7348-4980-95B6-B0891C540357}">
      <formula1>$K$70:$K$74</formula1>
    </dataValidation>
    <dataValidation type="list" allowBlank="1" showInputMessage="1" showErrorMessage="1" sqref="G81:G65536 G1:G2 G5:G56" xr:uid="{E55AE0EE-CF6F-44C5-BFF3-20775F1D8C9C}">
      <formula1>$D$66:$D$69</formula1>
    </dataValidation>
    <dataValidation type="list" allowBlank="1" showInputMessage="1" showErrorMessage="1" sqref="C7:C55" xr:uid="{99C7E25C-E92B-486C-AA55-5676AEDCD2E2}">
      <formula1>$B$66:$B$80</formula1>
    </dataValidation>
    <dataValidation type="list" allowBlank="1" showInputMessage="1" showErrorMessage="1" sqref="E7:E55" xr:uid="{81E5F643-E2FF-47DC-8F77-249BE558274E}">
      <formula1>$C$66:$C$68</formula1>
    </dataValidation>
    <dataValidation type="list" allowBlank="1" showInputMessage="1" showErrorMessage="1" sqref="I7:I55" xr:uid="{5B6DB259-C940-4CAC-9CEB-53397DB0D35A}">
      <formula1>$E$66:$E$70</formula1>
    </dataValidation>
    <dataValidation type="list" allowBlank="1" showInputMessage="1" showErrorMessage="1" sqref="N7:N55" xr:uid="{31B09903-DB26-4B1F-A4B6-712CA662BA17}">
      <formula1>$F$66:$F$70</formula1>
    </dataValidation>
    <dataValidation type="list" allowBlank="1" showInputMessage="1" showErrorMessage="1" sqref="P7:P55" xr:uid="{3759BC01-4A72-4C4F-8F6E-6A38A832BFDE}">
      <formula1>$G$66:$G$68</formula1>
    </dataValidation>
    <dataValidation type="list" allowBlank="1" showInputMessage="1" showErrorMessage="1" sqref="R7:R55" xr:uid="{D0D35E35-7EE6-4E8E-A6F5-A254B0A0BB73}">
      <formula1>$H$66:$H$79</formula1>
    </dataValidation>
    <dataValidation type="list" allowBlank="1" showInputMessage="1" showErrorMessage="1" sqref="U7:U55" xr:uid="{B205F16F-7422-4EFB-85D9-CC8B0AF1FC68}">
      <formula1>$I$66:$I$68</formula1>
    </dataValidation>
    <dataValidation type="list" allowBlank="1" showInputMessage="1" showErrorMessage="1" sqref="BM3:BN3" xr:uid="{818B3294-6A5A-4AA8-BDD4-AC072C28EB18}">
      <formula1>$A$66:$A$80</formula1>
    </dataValidation>
  </dataValidations>
  <pageMargins left="0.7" right="0.7" top="0.75" bottom="0.75" header="0.3" footer="0.3"/>
  <pageSetup paperSize="9" orientation="landscape" horizontalDpi="300" verticalDpi="300" r:id="rId1"/>
  <ignoredErrors>
    <ignoredError sqref="H66:H79" unlockedFormula="1"/>
    <ignoredError sqref="BL30:BQ40 BL7:BQ27 BL43:BQ48 BL51:BQ55" evalError="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9CCAB-FF81-4627-9410-A852C682702D}">
  <dimension ref="A1:I56"/>
  <sheetViews>
    <sheetView zoomScaleNormal="80" workbookViewId="0">
      <pane ySplit="6" topLeftCell="A7" activePane="bottomLeft" state="frozen"/>
      <selection pane="bottomLeft"/>
    </sheetView>
  </sheetViews>
  <sheetFormatPr defaultRowHeight="12.75" x14ac:dyDescent="0.2"/>
  <cols>
    <col min="1" max="1" width="6.7109375" customWidth="1"/>
    <col min="2" max="3" width="20.7109375" customWidth="1"/>
    <col min="4" max="9" width="8.7109375" customWidth="1"/>
  </cols>
  <sheetData>
    <row r="1" spans="1:9" ht="15.75" x14ac:dyDescent="0.25">
      <c r="A1" s="56" t="s">
        <v>229</v>
      </c>
    </row>
    <row r="2" spans="1:9" x14ac:dyDescent="0.2">
      <c r="A2" s="296" t="s">
        <v>230</v>
      </c>
      <c r="B2" s="297"/>
      <c r="C2" s="298" t="str">
        <f>'5b. Proces en blootstelling'!BM3</f>
        <v>Worst Case BA</v>
      </c>
    </row>
    <row r="3" spans="1:9" x14ac:dyDescent="0.2">
      <c r="A3" s="299" t="s">
        <v>231</v>
      </c>
      <c r="B3" s="300"/>
      <c r="C3" s="301">
        <f>'5b. Proces en blootstelling'!BL3</f>
        <v>3</v>
      </c>
    </row>
    <row r="4" spans="1:9" ht="27" customHeight="1" x14ac:dyDescent="0.2">
      <c r="A4" s="2"/>
      <c r="D4" s="478" t="s">
        <v>232</v>
      </c>
      <c r="E4" s="479"/>
      <c r="F4" s="479"/>
      <c r="G4" s="480" t="s">
        <v>233</v>
      </c>
      <c r="H4" s="481"/>
      <c r="I4" s="482"/>
    </row>
    <row r="5" spans="1:9" ht="51" x14ac:dyDescent="0.2">
      <c r="A5" s="291" t="str">
        <f>'5b. Proces en blootstelling'!A5</f>
        <v>Stapnr.</v>
      </c>
      <c r="B5" s="292" t="str">
        <f>'5b. Proces en blootstelling'!B5</f>
        <v>Processtap</v>
      </c>
      <c r="C5" s="292" t="str">
        <f>'5b. Proces en blootstelling'!D5</f>
        <v>Werkzaamheden</v>
      </c>
      <c r="D5" s="282" t="str">
        <f>'5b. Proces en blootstelling'!BL5</f>
        <v>Risico inhalatoir</v>
      </c>
      <c r="E5" s="283" t="str">
        <f>'5b. Proces en blootstelling'!BM5</f>
        <v>Risico dermaal</v>
      </c>
      <c r="F5" s="283" t="str">
        <f>'5b. Proces en blootstelling'!BN5</f>
        <v>Risico oraal</v>
      </c>
      <c r="G5" s="288" t="str">
        <f>'5b. Proces en blootstelling'!BO5</f>
        <v>Risico inhalatoir na maat-regelen</v>
      </c>
      <c r="H5" s="289" t="str">
        <f>'5b. Proces en blootstelling'!BP5</f>
        <v>Risico dermaal na maat-regelen</v>
      </c>
      <c r="I5" s="290" t="str">
        <f>'5b. Proces en blootstelling'!BQ5</f>
        <v>Risico oraal na maat-regelen</v>
      </c>
    </row>
    <row r="6" spans="1:9" x14ac:dyDescent="0.2">
      <c r="A6" s="284"/>
      <c r="B6" s="285"/>
      <c r="C6" s="285"/>
      <c r="D6" s="284"/>
      <c r="E6" s="285"/>
      <c r="F6" s="285"/>
      <c r="G6" s="284"/>
      <c r="H6" s="285"/>
      <c r="I6" s="286"/>
    </row>
    <row r="7" spans="1:9" ht="20.25" x14ac:dyDescent="0.3">
      <c r="A7" s="293">
        <f>'5b. Proces en blootstelling'!A6</f>
        <v>1</v>
      </c>
      <c r="B7" s="294" t="str">
        <f>'5b. Proces en blootstelling'!B6</f>
        <v>Reguliere proces</v>
      </c>
      <c r="D7" s="287"/>
      <c r="G7" s="287"/>
      <c r="I7" s="45"/>
    </row>
    <row r="8" spans="1:9" x14ac:dyDescent="0.2">
      <c r="A8" s="49" t="str">
        <f>'5b. Proces en blootstelling'!A7</f>
        <v>R1</v>
      </c>
      <c r="B8" s="304" t="str">
        <f>'5b. Proces en blootstelling'!B7</f>
        <v>Dakwerkzaamheden</v>
      </c>
      <c r="C8" s="305" t="str">
        <f>'5b. Proces en blootstelling'!D7</f>
        <v>Verwijderen dierlijke resten of kadavers</v>
      </c>
      <c r="D8" s="423">
        <f>'5b. Proces en blootstelling'!BL7</f>
        <v>208.33333333333331</v>
      </c>
      <c r="E8" s="418">
        <f>'5b. Proces en blootstelling'!BM7</f>
        <v>208.33333333333331</v>
      </c>
      <c r="F8" s="418">
        <f>'5b. Proces en blootstelling'!BN7</f>
        <v>10.416666666666666</v>
      </c>
      <c r="G8" s="423">
        <f>'5b. Proces en blootstelling'!BO7</f>
        <v>41.666666666666664</v>
      </c>
      <c r="H8" s="418">
        <f>'5b. Proces en blootstelling'!BP7</f>
        <v>10.416666666666666</v>
      </c>
      <c r="I8" s="419">
        <f>'5b. Proces en blootstelling'!BQ7</f>
        <v>1.0416666666666652</v>
      </c>
    </row>
    <row r="9" spans="1:9" x14ac:dyDescent="0.2">
      <c r="A9" s="47" t="str">
        <f>'5b. Proces en blootstelling'!A8</f>
        <v>R2</v>
      </c>
      <c r="B9" s="302" t="str">
        <f>'5b. Proces en blootstelling'!B8</f>
        <v>Dakwerkzaamheden</v>
      </c>
      <c r="C9" s="303" t="str">
        <f>'5b. Proces en blootstelling'!D8</f>
        <v>Verwijderen dierlijke resten of kadavers</v>
      </c>
      <c r="D9" s="424">
        <f>'5b. Proces en blootstelling'!BL8</f>
        <v>0</v>
      </c>
      <c r="E9" s="281">
        <f>'5b. Proces en blootstelling'!BM8</f>
        <v>0</v>
      </c>
      <c r="F9" s="281">
        <f>'5b. Proces en blootstelling'!BN8</f>
        <v>0</v>
      </c>
      <c r="G9" s="424">
        <f>'5b. Proces en blootstelling'!BO8</f>
        <v>0</v>
      </c>
      <c r="H9" s="281">
        <f>'5b. Proces en blootstelling'!BP8</f>
        <v>0</v>
      </c>
      <c r="I9" s="420">
        <f>'5b. Proces en blootstelling'!BQ8</f>
        <v>0</v>
      </c>
    </row>
    <row r="10" spans="1:9" x14ac:dyDescent="0.2">
      <c r="A10" s="47" t="str">
        <f>'5b. Proces en blootstelling'!A9</f>
        <v>R3</v>
      </c>
      <c r="B10" s="302">
        <f>'5b. Proces en blootstelling'!B9</f>
        <v>0</v>
      </c>
      <c r="C10" s="303">
        <f>'5b. Proces en blootstelling'!D9</f>
        <v>0</v>
      </c>
      <c r="D10" s="424" t="e">
        <f>'5b. Proces en blootstelling'!BL9</f>
        <v>#N/A</v>
      </c>
      <c r="E10" s="281" t="e">
        <f>'5b. Proces en blootstelling'!BM9</f>
        <v>#N/A</v>
      </c>
      <c r="F10" s="281" t="e">
        <f>'5b. Proces en blootstelling'!BN9</f>
        <v>#N/A</v>
      </c>
      <c r="G10" s="424" t="e">
        <f>'5b. Proces en blootstelling'!BO9</f>
        <v>#N/A</v>
      </c>
      <c r="H10" s="281" t="e">
        <f>'5b. Proces en blootstelling'!BP9</f>
        <v>#N/A</v>
      </c>
      <c r="I10" s="420" t="e">
        <f>'5b. Proces en blootstelling'!BQ9</f>
        <v>#N/A</v>
      </c>
    </row>
    <row r="11" spans="1:9" x14ac:dyDescent="0.2">
      <c r="A11" s="47" t="str">
        <f>'5b. Proces en blootstelling'!A10</f>
        <v>R4</v>
      </c>
      <c r="B11" s="302">
        <f>'5b. Proces en blootstelling'!B10</f>
        <v>0</v>
      </c>
      <c r="C11" s="303">
        <f>'5b. Proces en blootstelling'!D10</f>
        <v>0</v>
      </c>
      <c r="D11" s="424" t="e">
        <f>'5b. Proces en blootstelling'!BL10</f>
        <v>#N/A</v>
      </c>
      <c r="E11" s="281" t="e">
        <f>'5b. Proces en blootstelling'!BM10</f>
        <v>#N/A</v>
      </c>
      <c r="F11" s="281" t="e">
        <f>'5b. Proces en blootstelling'!BN10</f>
        <v>#N/A</v>
      </c>
      <c r="G11" s="424" t="e">
        <f>'5b. Proces en blootstelling'!BO10</f>
        <v>#N/A</v>
      </c>
      <c r="H11" s="281" t="e">
        <f>'5b. Proces en blootstelling'!BP10</f>
        <v>#N/A</v>
      </c>
      <c r="I11" s="420" t="e">
        <f>'5b. Proces en blootstelling'!BQ10</f>
        <v>#N/A</v>
      </c>
    </row>
    <row r="12" spans="1:9" x14ac:dyDescent="0.2">
      <c r="A12" s="47" t="str">
        <f>'5b. Proces en blootstelling'!A11</f>
        <v>R5</v>
      </c>
      <c r="B12" s="302">
        <f>'5b. Proces en blootstelling'!B11</f>
        <v>0</v>
      </c>
      <c r="C12" s="303">
        <f>'5b. Proces en blootstelling'!D11</f>
        <v>0</v>
      </c>
      <c r="D12" s="424" t="e">
        <f>'5b. Proces en blootstelling'!BL11</f>
        <v>#N/A</v>
      </c>
      <c r="E12" s="281" t="e">
        <f>'5b. Proces en blootstelling'!BM11</f>
        <v>#N/A</v>
      </c>
      <c r="F12" s="281" t="e">
        <f>'5b. Proces en blootstelling'!BN11</f>
        <v>#N/A</v>
      </c>
      <c r="G12" s="424" t="e">
        <f>'5b. Proces en blootstelling'!BO11</f>
        <v>#N/A</v>
      </c>
      <c r="H12" s="281" t="e">
        <f>'5b. Proces en blootstelling'!BP11</f>
        <v>#N/A</v>
      </c>
      <c r="I12" s="420" t="e">
        <f>'5b. Proces en blootstelling'!BQ11</f>
        <v>#N/A</v>
      </c>
    </row>
    <row r="13" spans="1:9" x14ac:dyDescent="0.2">
      <c r="A13" s="47" t="str">
        <f>'5b. Proces en blootstelling'!A12</f>
        <v>R6</v>
      </c>
      <c r="B13" s="302">
        <f>'5b. Proces en blootstelling'!B12</f>
        <v>0</v>
      </c>
      <c r="C13" s="303">
        <f>'5b. Proces en blootstelling'!D12</f>
        <v>0</v>
      </c>
      <c r="D13" s="424" t="e">
        <f>'5b. Proces en blootstelling'!BL12</f>
        <v>#N/A</v>
      </c>
      <c r="E13" s="281" t="e">
        <f>'5b. Proces en blootstelling'!BM12</f>
        <v>#N/A</v>
      </c>
      <c r="F13" s="281" t="e">
        <f>'5b. Proces en blootstelling'!BN12</f>
        <v>#N/A</v>
      </c>
      <c r="G13" s="424" t="e">
        <f>'5b. Proces en blootstelling'!BO12</f>
        <v>#N/A</v>
      </c>
      <c r="H13" s="281" t="e">
        <f>'5b. Proces en blootstelling'!BP12</f>
        <v>#N/A</v>
      </c>
      <c r="I13" s="420" t="e">
        <f>'5b. Proces en blootstelling'!BQ12</f>
        <v>#N/A</v>
      </c>
    </row>
    <row r="14" spans="1:9" x14ac:dyDescent="0.2">
      <c r="A14" s="47" t="str">
        <f>'5b. Proces en blootstelling'!A13</f>
        <v>R7</v>
      </c>
      <c r="B14" s="302">
        <f>'5b. Proces en blootstelling'!B13</f>
        <v>0</v>
      </c>
      <c r="C14" s="303">
        <f>'5b. Proces en blootstelling'!D13</f>
        <v>0</v>
      </c>
      <c r="D14" s="424" t="e">
        <f>'5b. Proces en blootstelling'!BL13</f>
        <v>#N/A</v>
      </c>
      <c r="E14" s="281" t="e">
        <f>'5b. Proces en blootstelling'!BM13</f>
        <v>#N/A</v>
      </c>
      <c r="F14" s="281" t="e">
        <f>'5b. Proces en blootstelling'!BN13</f>
        <v>#N/A</v>
      </c>
      <c r="G14" s="424" t="e">
        <f>'5b. Proces en blootstelling'!BO13</f>
        <v>#N/A</v>
      </c>
      <c r="H14" s="281" t="e">
        <f>'5b. Proces en blootstelling'!BP13</f>
        <v>#N/A</v>
      </c>
      <c r="I14" s="420" t="e">
        <f>'5b. Proces en blootstelling'!BQ13</f>
        <v>#N/A</v>
      </c>
    </row>
    <row r="15" spans="1:9" x14ac:dyDescent="0.2">
      <c r="A15" s="47" t="str">
        <f>'5b. Proces en blootstelling'!A14</f>
        <v>R8</v>
      </c>
      <c r="B15" s="302">
        <f>'5b. Proces en blootstelling'!B14</f>
        <v>0</v>
      </c>
      <c r="C15" s="303">
        <f>'5b. Proces en blootstelling'!D14</f>
        <v>0</v>
      </c>
      <c r="D15" s="424" t="e">
        <f>'5b. Proces en blootstelling'!BL14</f>
        <v>#N/A</v>
      </c>
      <c r="E15" s="281" t="e">
        <f>'5b. Proces en blootstelling'!BM14</f>
        <v>#N/A</v>
      </c>
      <c r="F15" s="281" t="e">
        <f>'5b. Proces en blootstelling'!BN14</f>
        <v>#N/A</v>
      </c>
      <c r="G15" s="424" t="e">
        <f>'5b. Proces en blootstelling'!BO14</f>
        <v>#N/A</v>
      </c>
      <c r="H15" s="281" t="e">
        <f>'5b. Proces en blootstelling'!BP14</f>
        <v>#N/A</v>
      </c>
      <c r="I15" s="420" t="e">
        <f>'5b. Proces en blootstelling'!BQ14</f>
        <v>#N/A</v>
      </c>
    </row>
    <row r="16" spans="1:9" x14ac:dyDescent="0.2">
      <c r="A16" s="47" t="str">
        <f>'5b. Proces en blootstelling'!A15</f>
        <v>R9</v>
      </c>
      <c r="B16" s="302">
        <f>'5b. Proces en blootstelling'!B15</f>
        <v>0</v>
      </c>
      <c r="C16" s="303">
        <f>'5b. Proces en blootstelling'!D15</f>
        <v>0</v>
      </c>
      <c r="D16" s="424" t="e">
        <f>'5b. Proces en blootstelling'!BL15</f>
        <v>#N/A</v>
      </c>
      <c r="E16" s="281" t="e">
        <f>'5b. Proces en blootstelling'!BM15</f>
        <v>#N/A</v>
      </c>
      <c r="F16" s="281" t="e">
        <f>'5b. Proces en blootstelling'!BN15</f>
        <v>#N/A</v>
      </c>
      <c r="G16" s="424" t="e">
        <f>'5b. Proces en blootstelling'!BO15</f>
        <v>#N/A</v>
      </c>
      <c r="H16" s="281" t="e">
        <f>'5b. Proces en blootstelling'!BP15</f>
        <v>#N/A</v>
      </c>
      <c r="I16" s="420" t="e">
        <f>'5b. Proces en blootstelling'!BQ15</f>
        <v>#N/A</v>
      </c>
    </row>
    <row r="17" spans="1:9" x14ac:dyDescent="0.2">
      <c r="A17" s="47" t="str">
        <f>'5b. Proces en blootstelling'!A16</f>
        <v>R10</v>
      </c>
      <c r="B17" s="302">
        <f>'5b. Proces en blootstelling'!B16</f>
        <v>0</v>
      </c>
      <c r="C17" s="303">
        <f>'5b. Proces en blootstelling'!D16</f>
        <v>0</v>
      </c>
      <c r="D17" s="424" t="e">
        <f>'5b. Proces en blootstelling'!BL16</f>
        <v>#N/A</v>
      </c>
      <c r="E17" s="281" t="e">
        <f>'5b. Proces en blootstelling'!BM16</f>
        <v>#N/A</v>
      </c>
      <c r="F17" s="281" t="e">
        <f>'5b. Proces en blootstelling'!BN16</f>
        <v>#N/A</v>
      </c>
      <c r="G17" s="424" t="e">
        <f>'5b. Proces en blootstelling'!BO16</f>
        <v>#N/A</v>
      </c>
      <c r="H17" s="281" t="e">
        <f>'5b. Proces en blootstelling'!BP16</f>
        <v>#N/A</v>
      </c>
      <c r="I17" s="420" t="e">
        <f>'5b. Proces en blootstelling'!BQ16</f>
        <v>#N/A</v>
      </c>
    </row>
    <row r="18" spans="1:9" x14ac:dyDescent="0.2">
      <c r="A18" s="47" t="str">
        <f>'5b. Proces en blootstelling'!A17</f>
        <v>R11</v>
      </c>
      <c r="B18" s="302">
        <f>'5b. Proces en blootstelling'!B17</f>
        <v>0</v>
      </c>
      <c r="C18" s="303">
        <f>'5b. Proces en blootstelling'!D17</f>
        <v>0</v>
      </c>
      <c r="D18" s="424" t="e">
        <f>'5b. Proces en blootstelling'!BL17</f>
        <v>#N/A</v>
      </c>
      <c r="E18" s="281" t="e">
        <f>'5b. Proces en blootstelling'!BM17</f>
        <v>#N/A</v>
      </c>
      <c r="F18" s="281" t="e">
        <f>'5b. Proces en blootstelling'!BN17</f>
        <v>#N/A</v>
      </c>
      <c r="G18" s="424" t="e">
        <f>'5b. Proces en blootstelling'!BO17</f>
        <v>#N/A</v>
      </c>
      <c r="H18" s="281" t="e">
        <f>'5b. Proces en blootstelling'!BP17</f>
        <v>#N/A</v>
      </c>
      <c r="I18" s="420" t="e">
        <f>'5b. Proces en blootstelling'!BQ17</f>
        <v>#N/A</v>
      </c>
    </row>
    <row r="19" spans="1:9" x14ac:dyDescent="0.2">
      <c r="A19" s="47" t="str">
        <f>'5b. Proces en blootstelling'!A18</f>
        <v>R12</v>
      </c>
      <c r="B19" s="302">
        <f>'5b. Proces en blootstelling'!B18</f>
        <v>0</v>
      </c>
      <c r="C19" s="303">
        <f>'5b. Proces en blootstelling'!D18</f>
        <v>0</v>
      </c>
      <c r="D19" s="424" t="e">
        <f>'5b. Proces en blootstelling'!BL18</f>
        <v>#N/A</v>
      </c>
      <c r="E19" s="281" t="e">
        <f>'5b. Proces en blootstelling'!BM18</f>
        <v>#N/A</v>
      </c>
      <c r="F19" s="281" t="e">
        <f>'5b. Proces en blootstelling'!BN18</f>
        <v>#N/A</v>
      </c>
      <c r="G19" s="424" t="e">
        <f>'5b. Proces en blootstelling'!BO18</f>
        <v>#N/A</v>
      </c>
      <c r="H19" s="281" t="e">
        <f>'5b. Proces en blootstelling'!BP18</f>
        <v>#N/A</v>
      </c>
      <c r="I19" s="420" t="e">
        <f>'5b. Proces en blootstelling'!BQ18</f>
        <v>#N/A</v>
      </c>
    </row>
    <row r="20" spans="1:9" x14ac:dyDescent="0.2">
      <c r="A20" s="47" t="str">
        <f>'5b. Proces en blootstelling'!A19</f>
        <v>R13</v>
      </c>
      <c r="B20" s="302">
        <f>'5b. Proces en blootstelling'!B19</f>
        <v>0</v>
      </c>
      <c r="C20" s="303">
        <f>'5b. Proces en blootstelling'!D19</f>
        <v>0</v>
      </c>
      <c r="D20" s="424" t="e">
        <f>'5b. Proces en blootstelling'!BL19</f>
        <v>#N/A</v>
      </c>
      <c r="E20" s="281" t="e">
        <f>'5b. Proces en blootstelling'!BM19</f>
        <v>#N/A</v>
      </c>
      <c r="F20" s="281" t="e">
        <f>'5b. Proces en blootstelling'!BN19</f>
        <v>#N/A</v>
      </c>
      <c r="G20" s="424" t="e">
        <f>'5b. Proces en blootstelling'!BO19</f>
        <v>#N/A</v>
      </c>
      <c r="H20" s="281" t="e">
        <f>'5b. Proces en blootstelling'!BP19</f>
        <v>#N/A</v>
      </c>
      <c r="I20" s="420" t="e">
        <f>'5b. Proces en blootstelling'!BQ19</f>
        <v>#N/A</v>
      </c>
    </row>
    <row r="21" spans="1:9" x14ac:dyDescent="0.2">
      <c r="A21" s="47" t="str">
        <f>'5b. Proces en blootstelling'!A20</f>
        <v>R14</v>
      </c>
      <c r="B21" s="302">
        <f>'5b. Proces en blootstelling'!B20</f>
        <v>0</v>
      </c>
      <c r="C21" s="303">
        <f>'5b. Proces en blootstelling'!D20</f>
        <v>0</v>
      </c>
      <c r="D21" s="424" t="e">
        <f>'5b. Proces en blootstelling'!BL20</f>
        <v>#N/A</v>
      </c>
      <c r="E21" s="281" t="e">
        <f>'5b. Proces en blootstelling'!BM20</f>
        <v>#N/A</v>
      </c>
      <c r="F21" s="281" t="e">
        <f>'5b. Proces en blootstelling'!BN20</f>
        <v>#N/A</v>
      </c>
      <c r="G21" s="424" t="e">
        <f>'5b. Proces en blootstelling'!BO20</f>
        <v>#N/A</v>
      </c>
      <c r="H21" s="281" t="e">
        <f>'5b. Proces en blootstelling'!BP20</f>
        <v>#N/A</v>
      </c>
      <c r="I21" s="420" t="e">
        <f>'5b. Proces en blootstelling'!BQ20</f>
        <v>#N/A</v>
      </c>
    </row>
    <row r="22" spans="1:9" x14ac:dyDescent="0.2">
      <c r="A22" s="47" t="str">
        <f>'5b. Proces en blootstelling'!A21</f>
        <v>R15</v>
      </c>
      <c r="B22" s="302">
        <f>'5b. Proces en blootstelling'!B21</f>
        <v>0</v>
      </c>
      <c r="C22" s="303">
        <f>'5b. Proces en blootstelling'!D21</f>
        <v>0</v>
      </c>
      <c r="D22" s="424" t="e">
        <f>'5b. Proces en blootstelling'!BL21</f>
        <v>#N/A</v>
      </c>
      <c r="E22" s="281" t="e">
        <f>'5b. Proces en blootstelling'!BM21</f>
        <v>#N/A</v>
      </c>
      <c r="F22" s="281" t="e">
        <f>'5b. Proces en blootstelling'!BN21</f>
        <v>#N/A</v>
      </c>
      <c r="G22" s="424" t="e">
        <f>'5b. Proces en blootstelling'!BO21</f>
        <v>#N/A</v>
      </c>
      <c r="H22" s="281" t="e">
        <f>'5b. Proces en blootstelling'!BP21</f>
        <v>#N/A</v>
      </c>
      <c r="I22" s="420" t="e">
        <f>'5b. Proces en blootstelling'!BQ21</f>
        <v>#N/A</v>
      </c>
    </row>
    <row r="23" spans="1:9" x14ac:dyDescent="0.2">
      <c r="A23" s="47" t="str">
        <f>'5b. Proces en blootstelling'!A22</f>
        <v>R16</v>
      </c>
      <c r="B23" s="302">
        <f>'5b. Proces en blootstelling'!B22</f>
        <v>0</v>
      </c>
      <c r="C23" s="303">
        <f>'5b. Proces en blootstelling'!D22</f>
        <v>0</v>
      </c>
      <c r="D23" s="424" t="e">
        <f>'5b. Proces en blootstelling'!BL22</f>
        <v>#N/A</v>
      </c>
      <c r="E23" s="281" t="e">
        <f>'5b. Proces en blootstelling'!BM22</f>
        <v>#N/A</v>
      </c>
      <c r="F23" s="281" t="e">
        <f>'5b. Proces en blootstelling'!BN22</f>
        <v>#N/A</v>
      </c>
      <c r="G23" s="424" t="e">
        <f>'5b. Proces en blootstelling'!BO22</f>
        <v>#N/A</v>
      </c>
      <c r="H23" s="281" t="e">
        <f>'5b. Proces en blootstelling'!BP22</f>
        <v>#N/A</v>
      </c>
      <c r="I23" s="420" t="e">
        <f>'5b. Proces en blootstelling'!BQ22</f>
        <v>#N/A</v>
      </c>
    </row>
    <row r="24" spans="1:9" x14ac:dyDescent="0.2">
      <c r="A24" s="47" t="str">
        <f>'5b. Proces en blootstelling'!A23</f>
        <v>R17</v>
      </c>
      <c r="B24" s="302">
        <f>'5b. Proces en blootstelling'!B23</f>
        <v>0</v>
      </c>
      <c r="C24" s="303">
        <f>'5b. Proces en blootstelling'!D23</f>
        <v>0</v>
      </c>
      <c r="D24" s="424" t="e">
        <f>'5b. Proces en blootstelling'!BL23</f>
        <v>#N/A</v>
      </c>
      <c r="E24" s="281" t="e">
        <f>'5b. Proces en blootstelling'!BM23</f>
        <v>#N/A</v>
      </c>
      <c r="F24" s="281" t="e">
        <f>'5b. Proces en blootstelling'!BN23</f>
        <v>#N/A</v>
      </c>
      <c r="G24" s="424" t="e">
        <f>'5b. Proces en blootstelling'!BO23</f>
        <v>#N/A</v>
      </c>
      <c r="H24" s="281" t="e">
        <f>'5b. Proces en blootstelling'!BP23</f>
        <v>#N/A</v>
      </c>
      <c r="I24" s="420" t="e">
        <f>'5b. Proces en blootstelling'!BQ23</f>
        <v>#N/A</v>
      </c>
    </row>
    <row r="25" spans="1:9" x14ac:dyDescent="0.2">
      <c r="A25" s="47" t="str">
        <f>'5b. Proces en blootstelling'!A24</f>
        <v>R18</v>
      </c>
      <c r="B25" s="302">
        <f>'5b. Proces en blootstelling'!B24</f>
        <v>0</v>
      </c>
      <c r="C25" s="303">
        <f>'5b. Proces en blootstelling'!D24</f>
        <v>0</v>
      </c>
      <c r="D25" s="424" t="e">
        <f>'5b. Proces en blootstelling'!BL24</f>
        <v>#N/A</v>
      </c>
      <c r="E25" s="281" t="e">
        <f>'5b. Proces en blootstelling'!BM24</f>
        <v>#N/A</v>
      </c>
      <c r="F25" s="281" t="e">
        <f>'5b. Proces en blootstelling'!BN24</f>
        <v>#N/A</v>
      </c>
      <c r="G25" s="424" t="e">
        <f>'5b. Proces en blootstelling'!BO24</f>
        <v>#N/A</v>
      </c>
      <c r="H25" s="281" t="e">
        <f>'5b. Proces en blootstelling'!BP24</f>
        <v>#N/A</v>
      </c>
      <c r="I25" s="420" t="e">
        <f>'5b. Proces en blootstelling'!BQ24</f>
        <v>#N/A</v>
      </c>
    </row>
    <row r="26" spans="1:9" x14ac:dyDescent="0.2">
      <c r="A26" s="47" t="str">
        <f>'5b. Proces en blootstelling'!A25</f>
        <v>R19</v>
      </c>
      <c r="B26" s="302">
        <f>'5b. Proces en blootstelling'!B25</f>
        <v>0</v>
      </c>
      <c r="C26" s="303">
        <f>'5b. Proces en blootstelling'!D25</f>
        <v>0</v>
      </c>
      <c r="D26" s="424" t="e">
        <f>'5b. Proces en blootstelling'!BL25</f>
        <v>#N/A</v>
      </c>
      <c r="E26" s="281" t="e">
        <f>'5b. Proces en blootstelling'!BM25</f>
        <v>#N/A</v>
      </c>
      <c r="F26" s="281" t="e">
        <f>'5b. Proces en blootstelling'!BN25</f>
        <v>#N/A</v>
      </c>
      <c r="G26" s="424" t="e">
        <f>'5b. Proces en blootstelling'!BO25</f>
        <v>#N/A</v>
      </c>
      <c r="H26" s="281" t="e">
        <f>'5b. Proces en blootstelling'!BP25</f>
        <v>#N/A</v>
      </c>
      <c r="I26" s="420" t="e">
        <f>'5b. Proces en blootstelling'!BQ25</f>
        <v>#N/A</v>
      </c>
    </row>
    <row r="27" spans="1:9" x14ac:dyDescent="0.2">
      <c r="A27" s="47" t="str">
        <f>'5b. Proces en blootstelling'!A26</f>
        <v>R20</v>
      </c>
      <c r="B27" s="302">
        <f>'5b. Proces en blootstelling'!B26</f>
        <v>0</v>
      </c>
      <c r="C27" s="303">
        <f>'5b. Proces en blootstelling'!D26</f>
        <v>0</v>
      </c>
      <c r="D27" s="424" t="e">
        <f>'5b. Proces en blootstelling'!BL26</f>
        <v>#N/A</v>
      </c>
      <c r="E27" s="281" t="e">
        <f>'5b. Proces en blootstelling'!BM26</f>
        <v>#N/A</v>
      </c>
      <c r="F27" s="281" t="e">
        <f>'5b. Proces en blootstelling'!BN26</f>
        <v>#N/A</v>
      </c>
      <c r="G27" s="424" t="e">
        <f>'5b. Proces en blootstelling'!BO26</f>
        <v>#N/A</v>
      </c>
      <c r="H27" s="281" t="e">
        <f>'5b. Proces en blootstelling'!BP26</f>
        <v>#N/A</v>
      </c>
      <c r="I27" s="420" t="e">
        <f>'5b. Proces en blootstelling'!BQ26</f>
        <v>#N/A</v>
      </c>
    </row>
    <row r="28" spans="1:9" x14ac:dyDescent="0.2">
      <c r="A28" s="48" t="str">
        <f>'5b. Proces en blootstelling'!A27</f>
        <v>R21</v>
      </c>
      <c r="B28" s="306">
        <f>'5b. Proces en blootstelling'!B27</f>
        <v>0</v>
      </c>
      <c r="C28" s="307">
        <f>'5b. Proces en blootstelling'!D27</f>
        <v>0</v>
      </c>
      <c r="D28" s="425" t="e">
        <f>'5b. Proces en blootstelling'!BL27</f>
        <v>#N/A</v>
      </c>
      <c r="E28" s="421" t="e">
        <f>'5b. Proces en blootstelling'!BM27</f>
        <v>#N/A</v>
      </c>
      <c r="F28" s="421" t="e">
        <f>'5b. Proces en blootstelling'!BN27</f>
        <v>#N/A</v>
      </c>
      <c r="G28" s="425" t="e">
        <f>'5b. Proces en blootstelling'!BO27</f>
        <v>#N/A</v>
      </c>
      <c r="H28" s="421" t="e">
        <f>'5b. Proces en blootstelling'!BP27</f>
        <v>#N/A</v>
      </c>
      <c r="I28" s="422" t="e">
        <f>'5b. Proces en blootstelling'!BQ27</f>
        <v>#N/A</v>
      </c>
    </row>
    <row r="29" spans="1:9" x14ac:dyDescent="0.2">
      <c r="A29" s="284">
        <f>'5b. Proces en blootstelling'!A28</f>
        <v>0</v>
      </c>
      <c r="B29" s="285">
        <f>'5b. Proces en blootstelling'!B28</f>
        <v>0</v>
      </c>
      <c r="C29" s="285">
        <f>'5b. Proces en blootstelling'!D28</f>
        <v>0</v>
      </c>
      <c r="D29" s="284">
        <f>'5b. Proces en blootstelling'!BL28</f>
        <v>0</v>
      </c>
      <c r="E29" s="285">
        <f>'5b. Proces en blootstelling'!BM28</f>
        <v>0</v>
      </c>
      <c r="F29" s="285">
        <f>'5b. Proces en blootstelling'!BN28</f>
        <v>0</v>
      </c>
      <c r="G29" s="284">
        <f>'5b. Proces en blootstelling'!BO28</f>
        <v>0</v>
      </c>
      <c r="H29" s="285">
        <f>'5b. Proces en blootstelling'!BP28</f>
        <v>0</v>
      </c>
      <c r="I29" s="286">
        <f>'5b. Proces en blootstelling'!BQ28</f>
        <v>0</v>
      </c>
    </row>
    <row r="30" spans="1:9" ht="20.25" x14ac:dyDescent="0.3">
      <c r="A30" s="293">
        <f>'5b. Proces en blootstelling'!A29</f>
        <v>2</v>
      </c>
      <c r="B30" s="294" t="str">
        <f>'5b. Proces en blootstelling'!B29</f>
        <v>Reguliere onderhoud en schoonmaak</v>
      </c>
      <c r="D30" s="287"/>
      <c r="G30" s="287"/>
      <c r="I30" s="45"/>
    </row>
    <row r="31" spans="1:9" x14ac:dyDescent="0.2">
      <c r="A31" s="49" t="str">
        <f>'5b. Proces en blootstelling'!A30</f>
        <v>O1</v>
      </c>
      <c r="B31" s="304">
        <f>'5b. Proces en blootstelling'!B30</f>
        <v>0</v>
      </c>
      <c r="C31" s="305">
        <f>'5b. Proces en blootstelling'!D30</f>
        <v>0</v>
      </c>
      <c r="D31" s="423" t="e">
        <f>'5b. Proces en blootstelling'!BL30</f>
        <v>#N/A</v>
      </c>
      <c r="E31" s="418" t="e">
        <f>'5b. Proces en blootstelling'!BM30</f>
        <v>#N/A</v>
      </c>
      <c r="F31" s="418" t="e">
        <f>'5b. Proces en blootstelling'!BN30</f>
        <v>#N/A</v>
      </c>
      <c r="G31" s="423" t="e">
        <f>'5b. Proces en blootstelling'!BO30</f>
        <v>#N/A</v>
      </c>
      <c r="H31" s="418" t="e">
        <f>'5b. Proces en blootstelling'!BP30</f>
        <v>#N/A</v>
      </c>
      <c r="I31" s="419" t="e">
        <f>'5b. Proces en blootstelling'!BQ30</f>
        <v>#N/A</v>
      </c>
    </row>
    <row r="32" spans="1:9" x14ac:dyDescent="0.2">
      <c r="A32" s="47" t="str">
        <f>'5b. Proces en blootstelling'!A31</f>
        <v>O2</v>
      </c>
      <c r="B32" s="302">
        <f>'5b. Proces en blootstelling'!B31</f>
        <v>0</v>
      </c>
      <c r="C32" s="303">
        <f>'5b. Proces en blootstelling'!D31</f>
        <v>0</v>
      </c>
      <c r="D32" s="424" t="e">
        <f>'5b. Proces en blootstelling'!BL31</f>
        <v>#N/A</v>
      </c>
      <c r="E32" s="281" t="e">
        <f>'5b. Proces en blootstelling'!BM31</f>
        <v>#N/A</v>
      </c>
      <c r="F32" s="281" t="e">
        <f>'5b. Proces en blootstelling'!BN31</f>
        <v>#N/A</v>
      </c>
      <c r="G32" s="424" t="e">
        <f>'5b. Proces en blootstelling'!BO31</f>
        <v>#N/A</v>
      </c>
      <c r="H32" s="281" t="e">
        <f>'5b. Proces en blootstelling'!BP31</f>
        <v>#N/A</v>
      </c>
      <c r="I32" s="420" t="e">
        <f>'5b. Proces en blootstelling'!BQ31</f>
        <v>#N/A</v>
      </c>
    </row>
    <row r="33" spans="1:9" x14ac:dyDescent="0.2">
      <c r="A33" s="47" t="str">
        <f>'5b. Proces en blootstelling'!A32</f>
        <v>O3</v>
      </c>
      <c r="B33" s="302">
        <f>'5b. Proces en blootstelling'!B32</f>
        <v>0</v>
      </c>
      <c r="C33" s="303">
        <f>'5b. Proces en blootstelling'!D32</f>
        <v>0</v>
      </c>
      <c r="D33" s="424" t="e">
        <f>'5b. Proces en blootstelling'!BL32</f>
        <v>#N/A</v>
      </c>
      <c r="E33" s="281" t="e">
        <f>'5b. Proces en blootstelling'!BM32</f>
        <v>#N/A</v>
      </c>
      <c r="F33" s="281" t="e">
        <f>'5b. Proces en blootstelling'!BN32</f>
        <v>#N/A</v>
      </c>
      <c r="G33" s="424" t="e">
        <f>'5b. Proces en blootstelling'!BO32</f>
        <v>#N/A</v>
      </c>
      <c r="H33" s="281" t="e">
        <f>'5b. Proces en blootstelling'!BP32</f>
        <v>#N/A</v>
      </c>
      <c r="I33" s="420" t="e">
        <f>'5b. Proces en blootstelling'!BQ32</f>
        <v>#N/A</v>
      </c>
    </row>
    <row r="34" spans="1:9" x14ac:dyDescent="0.2">
      <c r="A34" s="47" t="str">
        <f>'5b. Proces en blootstelling'!A33</f>
        <v>O4</v>
      </c>
      <c r="B34" s="302">
        <f>'5b. Proces en blootstelling'!B33</f>
        <v>0</v>
      </c>
      <c r="C34" s="303">
        <f>'5b. Proces en blootstelling'!D33</f>
        <v>0</v>
      </c>
      <c r="D34" s="424" t="e">
        <f>'5b. Proces en blootstelling'!BL33</f>
        <v>#N/A</v>
      </c>
      <c r="E34" s="281" t="e">
        <f>'5b. Proces en blootstelling'!BM33</f>
        <v>#N/A</v>
      </c>
      <c r="F34" s="281" t="e">
        <f>'5b. Proces en blootstelling'!BN33</f>
        <v>#N/A</v>
      </c>
      <c r="G34" s="424" t="e">
        <f>'5b. Proces en blootstelling'!BO33</f>
        <v>#N/A</v>
      </c>
      <c r="H34" s="281" t="e">
        <f>'5b. Proces en blootstelling'!BP33</f>
        <v>#N/A</v>
      </c>
      <c r="I34" s="420" t="e">
        <f>'5b. Proces en blootstelling'!BQ33</f>
        <v>#N/A</v>
      </c>
    </row>
    <row r="35" spans="1:9" x14ac:dyDescent="0.2">
      <c r="A35" s="47" t="str">
        <f>'5b. Proces en blootstelling'!A34</f>
        <v>O5</v>
      </c>
      <c r="B35" s="302">
        <f>'5b. Proces en blootstelling'!B34</f>
        <v>0</v>
      </c>
      <c r="C35" s="303">
        <f>'5b. Proces en blootstelling'!D34</f>
        <v>0</v>
      </c>
      <c r="D35" s="424" t="e">
        <f>'5b. Proces en blootstelling'!BL34</f>
        <v>#N/A</v>
      </c>
      <c r="E35" s="281" t="e">
        <f>'5b. Proces en blootstelling'!BM34</f>
        <v>#N/A</v>
      </c>
      <c r="F35" s="281" t="e">
        <f>'5b. Proces en blootstelling'!BN34</f>
        <v>#N/A</v>
      </c>
      <c r="G35" s="424" t="e">
        <f>'5b. Proces en blootstelling'!BO34</f>
        <v>#N/A</v>
      </c>
      <c r="H35" s="281" t="e">
        <f>'5b. Proces en blootstelling'!BP34</f>
        <v>#N/A</v>
      </c>
      <c r="I35" s="420" t="e">
        <f>'5b. Proces en blootstelling'!BQ34</f>
        <v>#N/A</v>
      </c>
    </row>
    <row r="36" spans="1:9" x14ac:dyDescent="0.2">
      <c r="A36" s="47" t="str">
        <f>'5b. Proces en blootstelling'!A35</f>
        <v>O6</v>
      </c>
      <c r="B36" s="302">
        <f>'5b. Proces en blootstelling'!B35</f>
        <v>0</v>
      </c>
      <c r="C36" s="303">
        <f>'5b. Proces en blootstelling'!D35</f>
        <v>0</v>
      </c>
      <c r="D36" s="424" t="e">
        <f>'5b. Proces en blootstelling'!BL35</f>
        <v>#N/A</v>
      </c>
      <c r="E36" s="281" t="e">
        <f>'5b. Proces en blootstelling'!BM35</f>
        <v>#N/A</v>
      </c>
      <c r="F36" s="281" t="e">
        <f>'5b. Proces en blootstelling'!BN35</f>
        <v>#N/A</v>
      </c>
      <c r="G36" s="424" t="e">
        <f>'5b. Proces en blootstelling'!BO35</f>
        <v>#N/A</v>
      </c>
      <c r="H36" s="281" t="e">
        <f>'5b. Proces en blootstelling'!BP35</f>
        <v>#N/A</v>
      </c>
      <c r="I36" s="420" t="e">
        <f>'5b. Proces en blootstelling'!BQ35</f>
        <v>#N/A</v>
      </c>
    </row>
    <row r="37" spans="1:9" x14ac:dyDescent="0.2">
      <c r="A37" s="47" t="str">
        <f>'5b. Proces en blootstelling'!A36</f>
        <v>O7</v>
      </c>
      <c r="B37" s="302">
        <f>'5b. Proces en blootstelling'!B36</f>
        <v>0</v>
      </c>
      <c r="C37" s="303">
        <f>'5b. Proces en blootstelling'!D36</f>
        <v>0</v>
      </c>
      <c r="D37" s="424" t="e">
        <f>'5b. Proces en blootstelling'!BL36</f>
        <v>#N/A</v>
      </c>
      <c r="E37" s="281" t="e">
        <f>'5b. Proces en blootstelling'!BM36</f>
        <v>#N/A</v>
      </c>
      <c r="F37" s="281" t="e">
        <f>'5b. Proces en blootstelling'!BN36</f>
        <v>#N/A</v>
      </c>
      <c r="G37" s="424" t="e">
        <f>'5b. Proces en blootstelling'!BO36</f>
        <v>#N/A</v>
      </c>
      <c r="H37" s="281" t="e">
        <f>'5b. Proces en blootstelling'!BP36</f>
        <v>#N/A</v>
      </c>
      <c r="I37" s="420" t="e">
        <f>'5b. Proces en blootstelling'!BQ36</f>
        <v>#N/A</v>
      </c>
    </row>
    <row r="38" spans="1:9" x14ac:dyDescent="0.2">
      <c r="A38" s="47" t="str">
        <f>'5b. Proces en blootstelling'!A37</f>
        <v>O8</v>
      </c>
      <c r="B38" s="302">
        <f>'5b. Proces en blootstelling'!B37</f>
        <v>0</v>
      </c>
      <c r="C38" s="303">
        <f>'5b. Proces en blootstelling'!D37</f>
        <v>0</v>
      </c>
      <c r="D38" s="424" t="e">
        <f>'5b. Proces en blootstelling'!BL37</f>
        <v>#N/A</v>
      </c>
      <c r="E38" s="281" t="e">
        <f>'5b. Proces en blootstelling'!BM37</f>
        <v>#N/A</v>
      </c>
      <c r="F38" s="281" t="e">
        <f>'5b. Proces en blootstelling'!BN37</f>
        <v>#N/A</v>
      </c>
      <c r="G38" s="424" t="e">
        <f>'5b. Proces en blootstelling'!BO37</f>
        <v>#N/A</v>
      </c>
      <c r="H38" s="281" t="e">
        <f>'5b. Proces en blootstelling'!BP37</f>
        <v>#N/A</v>
      </c>
      <c r="I38" s="420" t="e">
        <f>'5b. Proces en blootstelling'!BQ37</f>
        <v>#N/A</v>
      </c>
    </row>
    <row r="39" spans="1:9" x14ac:dyDescent="0.2">
      <c r="A39" s="47" t="str">
        <f>'5b. Proces en blootstelling'!A38</f>
        <v>O9</v>
      </c>
      <c r="B39" s="302">
        <f>'5b. Proces en blootstelling'!B38</f>
        <v>0</v>
      </c>
      <c r="C39" s="303">
        <f>'5b. Proces en blootstelling'!D38</f>
        <v>0</v>
      </c>
      <c r="D39" s="424" t="e">
        <f>'5b. Proces en blootstelling'!BL38</f>
        <v>#N/A</v>
      </c>
      <c r="E39" s="281" t="e">
        <f>'5b. Proces en blootstelling'!BM38</f>
        <v>#N/A</v>
      </c>
      <c r="F39" s="281" t="e">
        <f>'5b. Proces en blootstelling'!BN38</f>
        <v>#N/A</v>
      </c>
      <c r="G39" s="424" t="e">
        <f>'5b. Proces en blootstelling'!BO38</f>
        <v>#N/A</v>
      </c>
      <c r="H39" s="281" t="e">
        <f>'5b. Proces en blootstelling'!BP38</f>
        <v>#N/A</v>
      </c>
      <c r="I39" s="420" t="e">
        <f>'5b. Proces en blootstelling'!BQ38</f>
        <v>#N/A</v>
      </c>
    </row>
    <row r="40" spans="1:9" x14ac:dyDescent="0.2">
      <c r="A40" s="47" t="str">
        <f>'5b. Proces en blootstelling'!A39</f>
        <v>O10</v>
      </c>
      <c r="B40" s="302">
        <f>'5b. Proces en blootstelling'!B39</f>
        <v>0</v>
      </c>
      <c r="C40" s="303">
        <f>'5b. Proces en blootstelling'!D39</f>
        <v>0</v>
      </c>
      <c r="D40" s="424" t="e">
        <f>'5b. Proces en blootstelling'!BL39</f>
        <v>#N/A</v>
      </c>
      <c r="E40" s="281" t="e">
        <f>'5b. Proces en blootstelling'!BM39</f>
        <v>#N/A</v>
      </c>
      <c r="F40" s="281" t="e">
        <f>'5b. Proces en blootstelling'!BN39</f>
        <v>#N/A</v>
      </c>
      <c r="G40" s="424" t="e">
        <f>'5b. Proces en blootstelling'!BO39</f>
        <v>#N/A</v>
      </c>
      <c r="H40" s="281" t="e">
        <f>'5b. Proces en blootstelling'!BP39</f>
        <v>#N/A</v>
      </c>
      <c r="I40" s="420" t="e">
        <f>'5b. Proces en blootstelling'!BQ39</f>
        <v>#N/A</v>
      </c>
    </row>
    <row r="41" spans="1:9" x14ac:dyDescent="0.2">
      <c r="A41" s="48" t="str">
        <f>'5b. Proces en blootstelling'!A40</f>
        <v>O11</v>
      </c>
      <c r="B41" s="306">
        <f>'5b. Proces en blootstelling'!B40</f>
        <v>0</v>
      </c>
      <c r="C41" s="307">
        <f>'5b. Proces en blootstelling'!D40</f>
        <v>0</v>
      </c>
      <c r="D41" s="425" t="e">
        <f>'5b. Proces en blootstelling'!BL40</f>
        <v>#N/A</v>
      </c>
      <c r="E41" s="421" t="e">
        <f>'5b. Proces en blootstelling'!BM40</f>
        <v>#N/A</v>
      </c>
      <c r="F41" s="421" t="e">
        <f>'5b. Proces en blootstelling'!BN40</f>
        <v>#N/A</v>
      </c>
      <c r="G41" s="425" t="e">
        <f>'5b. Proces en blootstelling'!BO40</f>
        <v>#N/A</v>
      </c>
      <c r="H41" s="421" t="e">
        <f>'5b. Proces en blootstelling'!BP40</f>
        <v>#N/A</v>
      </c>
      <c r="I41" s="422" t="e">
        <f>'5b. Proces en blootstelling'!BQ40</f>
        <v>#N/A</v>
      </c>
    </row>
    <row r="42" spans="1:9" x14ac:dyDescent="0.2">
      <c r="A42" s="284">
        <f>'5b. Proces en blootstelling'!A41</f>
        <v>0</v>
      </c>
      <c r="B42" s="285">
        <f>'5b. Proces en blootstelling'!B41</f>
        <v>0</v>
      </c>
      <c r="C42" s="285">
        <f>'5b. Proces en blootstelling'!D41</f>
        <v>0</v>
      </c>
      <c r="D42" s="284">
        <f>'5b. Proces en blootstelling'!BL41</f>
        <v>0</v>
      </c>
      <c r="E42" s="285">
        <f>'5b. Proces en blootstelling'!BM41</f>
        <v>0</v>
      </c>
      <c r="F42" s="285">
        <f>'5b. Proces en blootstelling'!BN41</f>
        <v>0</v>
      </c>
      <c r="G42" s="284">
        <f>'5b. Proces en blootstelling'!BO41</f>
        <v>0</v>
      </c>
      <c r="H42" s="285">
        <f>'5b. Proces en blootstelling'!BP41</f>
        <v>0</v>
      </c>
      <c r="I42" s="286">
        <f>'5b. Proces en blootstelling'!BQ41</f>
        <v>0</v>
      </c>
    </row>
    <row r="43" spans="1:9" ht="20.25" x14ac:dyDescent="0.3">
      <c r="A43" s="293">
        <f>'5b. Proces en blootstelling'!A42</f>
        <v>3</v>
      </c>
      <c r="B43" s="294" t="str">
        <f>'5b. Proces en blootstelling'!B42</f>
        <v>Storingen</v>
      </c>
      <c r="D43" s="287"/>
      <c r="G43" s="287"/>
      <c r="I43" s="45"/>
    </row>
    <row r="44" spans="1:9" x14ac:dyDescent="0.2">
      <c r="A44" s="49" t="str">
        <f>'5b. Proces en blootstelling'!A43</f>
        <v>S1</v>
      </c>
      <c r="B44" s="304">
        <f>'5b. Proces en blootstelling'!B43</f>
        <v>0</v>
      </c>
      <c r="C44" s="305">
        <f>'5b. Proces en blootstelling'!D43</f>
        <v>0</v>
      </c>
      <c r="D44" s="423" t="e">
        <f>'5b. Proces en blootstelling'!BL43</f>
        <v>#N/A</v>
      </c>
      <c r="E44" s="418" t="e">
        <f>'5b. Proces en blootstelling'!BM43</f>
        <v>#N/A</v>
      </c>
      <c r="F44" s="418" t="e">
        <f>'5b. Proces en blootstelling'!BN43</f>
        <v>#N/A</v>
      </c>
      <c r="G44" s="423" t="e">
        <f>'5b. Proces en blootstelling'!BO43</f>
        <v>#N/A</v>
      </c>
      <c r="H44" s="418" t="e">
        <f>'5b. Proces en blootstelling'!BP43</f>
        <v>#N/A</v>
      </c>
      <c r="I44" s="419" t="e">
        <f>'5b. Proces en blootstelling'!BQ43</f>
        <v>#N/A</v>
      </c>
    </row>
    <row r="45" spans="1:9" x14ac:dyDescent="0.2">
      <c r="A45" s="47" t="str">
        <f>'5b. Proces en blootstelling'!A44</f>
        <v>S2</v>
      </c>
      <c r="B45" s="302">
        <f>'5b. Proces en blootstelling'!B44</f>
        <v>0</v>
      </c>
      <c r="C45" s="303">
        <f>'5b. Proces en blootstelling'!D44</f>
        <v>0</v>
      </c>
      <c r="D45" s="424" t="e">
        <f>'5b. Proces en blootstelling'!BL44</f>
        <v>#N/A</v>
      </c>
      <c r="E45" s="281" t="e">
        <f>'5b. Proces en blootstelling'!BM44</f>
        <v>#N/A</v>
      </c>
      <c r="F45" s="281" t="e">
        <f>'5b. Proces en blootstelling'!BN44</f>
        <v>#N/A</v>
      </c>
      <c r="G45" s="424" t="e">
        <f>'5b. Proces en blootstelling'!BO44</f>
        <v>#N/A</v>
      </c>
      <c r="H45" s="281" t="e">
        <f>'5b. Proces en blootstelling'!BP44</f>
        <v>#N/A</v>
      </c>
      <c r="I45" s="420" t="e">
        <f>'5b. Proces en blootstelling'!BQ44</f>
        <v>#N/A</v>
      </c>
    </row>
    <row r="46" spans="1:9" x14ac:dyDescent="0.2">
      <c r="A46" s="47" t="str">
        <f>'5b. Proces en blootstelling'!A45</f>
        <v>S3</v>
      </c>
      <c r="B46" s="302">
        <f>'5b. Proces en blootstelling'!B45</f>
        <v>0</v>
      </c>
      <c r="C46" s="303">
        <f>'5b. Proces en blootstelling'!D45</f>
        <v>0</v>
      </c>
      <c r="D46" s="424" t="e">
        <f>'5b. Proces en blootstelling'!BL45</f>
        <v>#N/A</v>
      </c>
      <c r="E46" s="281" t="e">
        <f>'5b. Proces en blootstelling'!BM45</f>
        <v>#N/A</v>
      </c>
      <c r="F46" s="281" t="e">
        <f>'5b. Proces en blootstelling'!BN45</f>
        <v>#N/A</v>
      </c>
      <c r="G46" s="424" t="e">
        <f>'5b. Proces en blootstelling'!BO45</f>
        <v>#N/A</v>
      </c>
      <c r="H46" s="281" t="e">
        <f>'5b. Proces en blootstelling'!BP45</f>
        <v>#N/A</v>
      </c>
      <c r="I46" s="420" t="e">
        <f>'5b. Proces en blootstelling'!BQ45</f>
        <v>#N/A</v>
      </c>
    </row>
    <row r="47" spans="1:9" x14ac:dyDescent="0.2">
      <c r="A47" s="47" t="str">
        <f>'5b. Proces en blootstelling'!A46</f>
        <v>S4</v>
      </c>
      <c r="B47" s="302">
        <f>'5b. Proces en blootstelling'!B46</f>
        <v>0</v>
      </c>
      <c r="C47" s="303">
        <f>'5b. Proces en blootstelling'!D46</f>
        <v>0</v>
      </c>
      <c r="D47" s="424" t="e">
        <f>'5b. Proces en blootstelling'!BL46</f>
        <v>#N/A</v>
      </c>
      <c r="E47" s="281" t="e">
        <f>'5b. Proces en blootstelling'!BM46</f>
        <v>#N/A</v>
      </c>
      <c r="F47" s="281" t="e">
        <f>'5b. Proces en blootstelling'!BN46</f>
        <v>#N/A</v>
      </c>
      <c r="G47" s="424" t="e">
        <f>'5b. Proces en blootstelling'!BO46</f>
        <v>#N/A</v>
      </c>
      <c r="H47" s="281" t="e">
        <f>'5b. Proces en blootstelling'!BP46</f>
        <v>#N/A</v>
      </c>
      <c r="I47" s="420" t="e">
        <f>'5b. Proces en blootstelling'!BQ46</f>
        <v>#N/A</v>
      </c>
    </row>
    <row r="48" spans="1:9" x14ac:dyDescent="0.2">
      <c r="A48" s="47" t="str">
        <f>'5b. Proces en blootstelling'!A47</f>
        <v>S5</v>
      </c>
      <c r="B48" s="302">
        <f>'5b. Proces en blootstelling'!B47</f>
        <v>0</v>
      </c>
      <c r="C48" s="303">
        <f>'5b. Proces en blootstelling'!D47</f>
        <v>0</v>
      </c>
      <c r="D48" s="424" t="e">
        <f>'5b. Proces en blootstelling'!BL47</f>
        <v>#N/A</v>
      </c>
      <c r="E48" s="281" t="e">
        <f>'5b. Proces en blootstelling'!BM47</f>
        <v>#N/A</v>
      </c>
      <c r="F48" s="281" t="e">
        <f>'5b. Proces en blootstelling'!BN47</f>
        <v>#N/A</v>
      </c>
      <c r="G48" s="424" t="e">
        <f>'5b. Proces en blootstelling'!BO47</f>
        <v>#N/A</v>
      </c>
      <c r="H48" s="281" t="e">
        <f>'5b. Proces en blootstelling'!BP47</f>
        <v>#N/A</v>
      </c>
      <c r="I48" s="420" t="e">
        <f>'5b. Proces en blootstelling'!BQ47</f>
        <v>#N/A</v>
      </c>
    </row>
    <row r="49" spans="1:9" x14ac:dyDescent="0.2">
      <c r="A49" s="48" t="str">
        <f>'5b. Proces en blootstelling'!A48</f>
        <v>S6</v>
      </c>
      <c r="B49" s="306">
        <f>'5b. Proces en blootstelling'!B48</f>
        <v>0</v>
      </c>
      <c r="C49" s="307">
        <f>'5b. Proces en blootstelling'!D48</f>
        <v>0</v>
      </c>
      <c r="D49" s="425" t="e">
        <f>'5b. Proces en blootstelling'!BL48</f>
        <v>#N/A</v>
      </c>
      <c r="E49" s="421" t="e">
        <f>'5b. Proces en blootstelling'!BM48</f>
        <v>#N/A</v>
      </c>
      <c r="F49" s="421" t="e">
        <f>'5b. Proces en blootstelling'!BN48</f>
        <v>#N/A</v>
      </c>
      <c r="G49" s="425" t="e">
        <f>'5b. Proces en blootstelling'!BO48</f>
        <v>#N/A</v>
      </c>
      <c r="H49" s="421" t="e">
        <f>'5b. Proces en blootstelling'!BP48</f>
        <v>#N/A</v>
      </c>
      <c r="I49" s="422" t="e">
        <f>'5b. Proces en blootstelling'!BQ48</f>
        <v>#N/A</v>
      </c>
    </row>
    <row r="50" spans="1:9" x14ac:dyDescent="0.2">
      <c r="A50" s="284">
        <f>'5b. Proces en blootstelling'!A49</f>
        <v>0</v>
      </c>
      <c r="B50" s="295">
        <f>'5b. Proces en blootstelling'!B49</f>
        <v>0</v>
      </c>
      <c r="C50" s="295">
        <f>'5b. Proces en blootstelling'!D49</f>
        <v>0</v>
      </c>
      <c r="D50" s="284">
        <f>'5b. Proces en blootstelling'!BL49</f>
        <v>0</v>
      </c>
      <c r="E50" s="285">
        <f>'5b. Proces en blootstelling'!BM49</f>
        <v>0</v>
      </c>
      <c r="F50" s="285">
        <f>'5b. Proces en blootstelling'!BN49</f>
        <v>0</v>
      </c>
      <c r="G50" s="284">
        <f>'5b. Proces en blootstelling'!BO49</f>
        <v>0</v>
      </c>
      <c r="H50" s="285">
        <f>'5b. Proces en blootstelling'!BP49</f>
        <v>0</v>
      </c>
      <c r="I50" s="286">
        <f>'5b. Proces en blootstelling'!BQ49</f>
        <v>0</v>
      </c>
    </row>
    <row r="51" spans="1:9" ht="20.25" x14ac:dyDescent="0.3">
      <c r="A51" s="293">
        <f>'5b. Proces en blootstelling'!A50</f>
        <v>4</v>
      </c>
      <c r="B51" s="294" t="str">
        <f>'5b. Proces en blootstelling'!B50</f>
        <v>Lab en Kwaliteitscontrole</v>
      </c>
      <c r="D51" s="287"/>
      <c r="G51" s="287"/>
      <c r="I51" s="45"/>
    </row>
    <row r="52" spans="1:9" x14ac:dyDescent="0.2">
      <c r="A52" s="49" t="str">
        <f>'5b. Proces en blootstelling'!A51</f>
        <v>LK1</v>
      </c>
      <c r="B52" s="304">
        <f>'5b. Proces en blootstelling'!B51</f>
        <v>0</v>
      </c>
      <c r="C52" s="305">
        <f>'5b. Proces en blootstelling'!D51</f>
        <v>0</v>
      </c>
      <c r="D52" s="423" t="e">
        <f>'5b. Proces en blootstelling'!BL51</f>
        <v>#N/A</v>
      </c>
      <c r="E52" s="418" t="e">
        <f>'5b. Proces en blootstelling'!BM51</f>
        <v>#N/A</v>
      </c>
      <c r="F52" s="418" t="e">
        <f>'5b. Proces en blootstelling'!BN51</f>
        <v>#N/A</v>
      </c>
      <c r="G52" s="423" t="e">
        <f>'5b. Proces en blootstelling'!BO51</f>
        <v>#N/A</v>
      </c>
      <c r="H52" s="418" t="e">
        <f>'5b. Proces en blootstelling'!BP51</f>
        <v>#N/A</v>
      </c>
      <c r="I52" s="419" t="e">
        <f>'5b. Proces en blootstelling'!BQ51</f>
        <v>#N/A</v>
      </c>
    </row>
    <row r="53" spans="1:9" x14ac:dyDescent="0.2">
      <c r="A53" s="47" t="str">
        <f>'5b. Proces en blootstelling'!A52</f>
        <v>LK2</v>
      </c>
      <c r="B53" s="302">
        <f>'5b. Proces en blootstelling'!B52</f>
        <v>0</v>
      </c>
      <c r="C53" s="303">
        <f>'5b. Proces en blootstelling'!D52</f>
        <v>0</v>
      </c>
      <c r="D53" s="424" t="e">
        <f>'5b. Proces en blootstelling'!BL52</f>
        <v>#N/A</v>
      </c>
      <c r="E53" s="281" t="e">
        <f>'5b. Proces en blootstelling'!BM52</f>
        <v>#N/A</v>
      </c>
      <c r="F53" s="281" t="e">
        <f>'5b. Proces en blootstelling'!BN52</f>
        <v>#N/A</v>
      </c>
      <c r="G53" s="424" t="e">
        <f>'5b. Proces en blootstelling'!BO52</f>
        <v>#N/A</v>
      </c>
      <c r="H53" s="281" t="e">
        <f>'5b. Proces en blootstelling'!BP52</f>
        <v>#N/A</v>
      </c>
      <c r="I53" s="420" t="e">
        <f>'5b. Proces en blootstelling'!BQ52</f>
        <v>#N/A</v>
      </c>
    </row>
    <row r="54" spans="1:9" x14ac:dyDescent="0.2">
      <c r="A54" s="47" t="str">
        <f>'5b. Proces en blootstelling'!A53</f>
        <v>LK3</v>
      </c>
      <c r="B54" s="302">
        <f>'5b. Proces en blootstelling'!B53</f>
        <v>0</v>
      </c>
      <c r="C54" s="303">
        <f>'5b. Proces en blootstelling'!D53</f>
        <v>0</v>
      </c>
      <c r="D54" s="424" t="e">
        <f>'5b. Proces en blootstelling'!BL53</f>
        <v>#N/A</v>
      </c>
      <c r="E54" s="281" t="e">
        <f>'5b. Proces en blootstelling'!BM53</f>
        <v>#N/A</v>
      </c>
      <c r="F54" s="281" t="e">
        <f>'5b. Proces en blootstelling'!BN53</f>
        <v>#N/A</v>
      </c>
      <c r="G54" s="424" t="e">
        <f>'5b. Proces en blootstelling'!BO53</f>
        <v>#N/A</v>
      </c>
      <c r="H54" s="281" t="e">
        <f>'5b. Proces en blootstelling'!BP53</f>
        <v>#N/A</v>
      </c>
      <c r="I54" s="420" t="e">
        <f>'5b. Proces en blootstelling'!BQ53</f>
        <v>#N/A</v>
      </c>
    </row>
    <row r="55" spans="1:9" x14ac:dyDescent="0.2">
      <c r="A55" s="47" t="str">
        <f>'5b. Proces en blootstelling'!A54</f>
        <v>LK4</v>
      </c>
      <c r="B55" s="302">
        <f>'5b. Proces en blootstelling'!B54</f>
        <v>0</v>
      </c>
      <c r="C55" s="303">
        <f>'5b. Proces en blootstelling'!D54</f>
        <v>0</v>
      </c>
      <c r="D55" s="424" t="e">
        <f>'5b. Proces en blootstelling'!BL54</f>
        <v>#N/A</v>
      </c>
      <c r="E55" s="281" t="e">
        <f>'5b. Proces en blootstelling'!BM54</f>
        <v>#N/A</v>
      </c>
      <c r="F55" s="281" t="e">
        <f>'5b. Proces en blootstelling'!BN54</f>
        <v>#N/A</v>
      </c>
      <c r="G55" s="424" t="e">
        <f>'5b. Proces en blootstelling'!BO54</f>
        <v>#N/A</v>
      </c>
      <c r="H55" s="281" t="e">
        <f>'5b. Proces en blootstelling'!BP54</f>
        <v>#N/A</v>
      </c>
      <c r="I55" s="420" t="e">
        <f>'5b. Proces en blootstelling'!BQ54</f>
        <v>#N/A</v>
      </c>
    </row>
    <row r="56" spans="1:9" x14ac:dyDescent="0.2">
      <c r="A56" s="48" t="str">
        <f>'5b. Proces en blootstelling'!A55</f>
        <v>LK5</v>
      </c>
      <c r="B56" s="306">
        <f>'5b. Proces en blootstelling'!B55</f>
        <v>0</v>
      </c>
      <c r="C56" s="307">
        <f>'5b. Proces en blootstelling'!D55</f>
        <v>0</v>
      </c>
      <c r="D56" s="425" t="e">
        <f>'5b. Proces en blootstelling'!BL55</f>
        <v>#N/A</v>
      </c>
      <c r="E56" s="421" t="e">
        <f>'5b. Proces en blootstelling'!BM55</f>
        <v>#N/A</v>
      </c>
      <c r="F56" s="421" t="e">
        <f>'5b. Proces en blootstelling'!BN55</f>
        <v>#N/A</v>
      </c>
      <c r="G56" s="425" t="e">
        <f>'5b. Proces en blootstelling'!BO55</f>
        <v>#N/A</v>
      </c>
      <c r="H56" s="421" t="e">
        <f>'5b. Proces en blootstelling'!BP55</f>
        <v>#N/A</v>
      </c>
      <c r="I56" s="422" t="e">
        <f>'5b. Proces en blootstelling'!BQ55</f>
        <v>#N/A</v>
      </c>
    </row>
  </sheetData>
  <sheetProtection password="F524" sheet="1" selectLockedCells="1" selectUnlockedCells="1"/>
  <mergeCells count="2">
    <mergeCell ref="D4:F4"/>
    <mergeCell ref="G4:I4"/>
  </mergeCells>
  <phoneticPr fontId="24" type="noConversion"/>
  <conditionalFormatting sqref="D8:I28">
    <cfRule type="cellIs" dxfId="14" priority="10" operator="greaterThanOrEqual">
      <formula>3000</formula>
    </cfRule>
    <cfRule type="cellIs" dxfId="13" priority="11" operator="between">
      <formula>1000</formula>
      <formula>2999</formula>
    </cfRule>
    <cfRule type="cellIs" dxfId="12" priority="12" operator="between">
      <formula>80</formula>
      <formula>999</formula>
    </cfRule>
  </conditionalFormatting>
  <conditionalFormatting sqref="D31:I41">
    <cfRule type="cellIs" dxfId="11" priority="7" operator="greaterThanOrEqual">
      <formula>3000</formula>
    </cfRule>
    <cfRule type="cellIs" dxfId="10" priority="8" operator="between">
      <formula>1000</formula>
      <formula>2999</formula>
    </cfRule>
    <cfRule type="cellIs" dxfId="9" priority="9" operator="between">
      <formula>80</formula>
      <formula>999</formula>
    </cfRule>
  </conditionalFormatting>
  <conditionalFormatting sqref="D44:I49">
    <cfRule type="cellIs" dxfId="8" priority="4" operator="greaterThanOrEqual">
      <formula>3000</formula>
    </cfRule>
    <cfRule type="cellIs" dxfId="7" priority="5" operator="between">
      <formula>1000</formula>
      <formula>2999</formula>
    </cfRule>
    <cfRule type="cellIs" dxfId="6" priority="6" operator="between">
      <formula>80</formula>
      <formula>999</formula>
    </cfRule>
  </conditionalFormatting>
  <conditionalFormatting sqref="D52:I56">
    <cfRule type="cellIs" dxfId="5" priority="1" operator="greaterThanOrEqual">
      <formula>3000</formula>
    </cfRule>
    <cfRule type="cellIs" dxfId="4" priority="2" operator="between">
      <formula>1000</formula>
      <formula>2999</formula>
    </cfRule>
    <cfRule type="cellIs" dxfId="3" priority="3" operator="between">
      <formula>80</formula>
      <formula>999</formula>
    </cfRule>
  </conditionalFormatting>
  <pageMargins left="0.17" right="0.19" top="0.34" bottom="0.4" header="0.28000000000000003" footer="0.17"/>
  <pageSetup paperSize="9" orientation="portrait" r:id="rId1"/>
  <headerFooter>
    <oddFooter>&amp;CRapportagedatum: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0036-B0E7-4BF3-B436-E64DA24E9BD3}">
  <dimension ref="A1:A8"/>
  <sheetViews>
    <sheetView workbookViewId="0"/>
  </sheetViews>
  <sheetFormatPr defaultRowHeight="12.75" x14ac:dyDescent="0.2"/>
  <sheetData>
    <row r="1" spans="1:1" s="57" customFormat="1" ht="15.75" x14ac:dyDescent="0.25">
      <c r="A1" s="56" t="s">
        <v>255</v>
      </c>
    </row>
    <row r="2" spans="1:1" x14ac:dyDescent="0.2">
      <c r="A2" s="2" t="s">
        <v>235</v>
      </c>
    </row>
    <row r="3" spans="1:1" x14ac:dyDescent="0.2">
      <c r="A3" s="2"/>
    </row>
    <row r="4" spans="1:1" x14ac:dyDescent="0.2">
      <c r="A4" s="11" t="s">
        <v>256</v>
      </c>
    </row>
    <row r="5" spans="1:1" x14ac:dyDescent="0.2">
      <c r="A5" s="11" t="s">
        <v>257</v>
      </c>
    </row>
    <row r="6" spans="1:1" s="11" customFormat="1" x14ac:dyDescent="0.2"/>
    <row r="7" spans="1:1" s="11" customFormat="1" x14ac:dyDescent="0.2">
      <c r="A7" s="115" t="s">
        <v>258</v>
      </c>
    </row>
    <row r="8" spans="1:1" s="11" customFormat="1" x14ac:dyDescent="0.2"/>
  </sheetData>
  <sheetProtection password="F524" sheet="1" selectLockedCells="1" selectUnlockedCells="1"/>
  <phoneticPr fontId="24" type="noConversion"/>
  <dataValidations count="1">
    <dataValidation type="list" allowBlank="1" showInputMessage="1" showErrorMessage="1" sqref="G1:G8" xr:uid="{458FDC82-471B-4D40-ABDF-B4E48EA26275}">
      <formula1>$D$102:$D$105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EC305193E2924F91CDACF6CF44503F" ma:contentTypeVersion="15" ma:contentTypeDescription="Een nieuw document maken." ma:contentTypeScope="" ma:versionID="00bddd5f6eb578c0a2cb350affa491be">
  <xsd:schema xmlns:xsd="http://www.w3.org/2001/XMLSchema" xmlns:xs="http://www.w3.org/2001/XMLSchema" xmlns:p="http://schemas.microsoft.com/office/2006/metadata/properties" xmlns:ns2="d0b07989-673c-4f14-aa96-079e46dfd9b4" xmlns:ns3="e8e3017b-ccbc-4100-9d3c-f560c008d589" targetNamespace="http://schemas.microsoft.com/office/2006/metadata/properties" ma:root="true" ma:fieldsID="09c1b84f37921fc129d3c79945fe5f33" ns2:_="" ns3:_="">
    <xsd:import namespace="d0b07989-673c-4f14-aa96-079e46dfd9b4"/>
    <xsd:import namespace="e8e3017b-ccbc-4100-9d3c-f560c008d58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07989-673c-4f14-aa96-079e46dfd9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5db813f-b0fe-4835-a434-139da7e3a1a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e3017b-ccbc-4100-9d3c-f560c008d58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722df5f-f3f4-45f6-8344-6bee95edd154}" ma:internalName="TaxCatchAll" ma:showField="CatchAllData" ma:web="e8e3017b-ccbc-4100-9d3c-f560c008d58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b07989-673c-4f14-aa96-079e46dfd9b4">
      <Terms xmlns="http://schemas.microsoft.com/office/infopath/2007/PartnerControls"/>
    </lcf76f155ced4ddcb4097134ff3c332f>
    <TaxCatchAll xmlns="e8e3017b-ccbc-4100-9d3c-f560c008d5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B42D3A-70FE-4702-A5D8-80D689C041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b07989-673c-4f14-aa96-079e46dfd9b4"/>
    <ds:schemaRef ds:uri="e8e3017b-ccbc-4100-9d3c-f560c008d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A77D25-FAAF-44FD-80A2-B5EF52D492C5}">
  <ds:schemaRefs>
    <ds:schemaRef ds:uri="http://schemas.microsoft.com/office/2006/metadata/properties"/>
    <ds:schemaRef ds:uri="http://schemas.microsoft.com/office/infopath/2007/PartnerControls"/>
    <ds:schemaRef ds:uri="d0b07989-673c-4f14-aa96-079e46dfd9b4"/>
    <ds:schemaRef ds:uri="e8e3017b-ccbc-4100-9d3c-f560c008d589"/>
  </ds:schemaRefs>
</ds:datastoreItem>
</file>

<file path=customXml/itemProps3.xml><?xml version="1.0" encoding="utf-8"?>
<ds:datastoreItem xmlns:ds="http://schemas.openxmlformats.org/officeDocument/2006/customXml" ds:itemID="{375637E0-C31F-4A24-A9B3-18637CAED4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13</vt:i4>
      </vt:variant>
      <vt:variant>
        <vt:lpstr>Benoemde bereiken</vt:lpstr>
      </vt:variant>
      <vt:variant>
        <vt:i4>2</vt:i4>
      </vt:variant>
    </vt:vector>
  </HeadingPairs>
  <TitlesOfParts>
    <vt:vector size="15" baseType="lpstr">
      <vt:lpstr>0. Basisinfo</vt:lpstr>
      <vt:lpstr>1. Start informatie</vt:lpstr>
      <vt:lpstr>2. Biologische agentia</vt:lpstr>
      <vt:lpstr>3. Procesmaterialen</vt:lpstr>
      <vt:lpstr>4. Hygieneprotocol</vt:lpstr>
      <vt:lpstr>5a. Toelichting proces</vt:lpstr>
      <vt:lpstr>5b. Proces en blootstelling</vt:lpstr>
      <vt:lpstr>6. Rapportage</vt:lpstr>
      <vt:lpstr>7a. Toelichting functies</vt:lpstr>
      <vt:lpstr>7. Functies</vt:lpstr>
      <vt:lpstr>Aard</vt:lpstr>
      <vt:lpstr>Duur</vt:lpstr>
      <vt:lpstr>Mate</vt:lpstr>
      <vt:lpstr>'7. Functies'!Afdrukbereik</vt:lpstr>
      <vt:lpstr>functie</vt:lpstr>
    </vt:vector>
  </TitlesOfParts>
  <Manager>NKAL</Manager>
  <Company>NKAL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Remko Houba;simone@arboprofiel.nl</dc:creator>
  <cp:lastModifiedBy>Janneke Snellenberg | SBD</cp:lastModifiedBy>
  <cp:lastPrinted>2013-04-19T05:03:25Z</cp:lastPrinted>
  <dcterms:created xsi:type="dcterms:W3CDTF">2007-09-19T18:23:57Z</dcterms:created>
  <dcterms:modified xsi:type="dcterms:W3CDTF">2025-06-19T12:12:22Z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0x010100CBEC305193E2924F91CDACF6CF44503F</vt:lpwstr>
  </property>
  <property fmtid="{D5CDD505-2E9C-101B-9397-08002B2CF9AE}" pid="3" name="MediaServiceImageTags">
    <vt:lpwstr/>
  </property>
</Properties>
</file>