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vebidak.sharepoint.com/sites/SBD/Gedeelde documenten/SBD/Geluidsmeting/"/>
    </mc:Choice>
  </mc:AlternateContent>
  <xr:revisionPtr revIDLastSave="13" documentId="13_ncr:1_{B813D4CE-BF2F-4F26-B67C-AD58C583A853}" xr6:coauthVersionLast="47" xr6:coauthVersionMax="47" xr10:uidLastSave="{9EA63C02-03C1-492F-8D77-EDDF4B1447E3}"/>
  <bookViews>
    <workbookView xWindow="-108" yWindow="-108" windowWidth="23256" windowHeight="12456" firstSheet="1" activeTab="1" xr2:uid="{00000000-000D-0000-FFFF-FFFF00000000}"/>
  </bookViews>
  <sheets>
    <sheet name="Bronnen" sheetId="1" state="hidden" r:id="rId1"/>
    <sheet name="Dagdosis invoer" sheetId="2" r:id="rId2"/>
    <sheet name="Instructie en disclaimer" sheetId="3" r:id="rId3"/>
  </sheets>
  <definedNames>
    <definedName name="BRON_TABEL">Bronnen!$A$1:$D$16</definedName>
    <definedName name="BRON_TAKEN">Bronnen!$A$2:$A$16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2" l="1"/>
  <c r="F23" i="2" s="1"/>
  <c r="D22" i="2"/>
  <c r="F22" i="2" s="1"/>
  <c r="D21" i="2"/>
  <c r="F21" i="2" s="1"/>
  <c r="D20" i="2"/>
  <c r="F20" i="2" s="1"/>
  <c r="D19" i="2"/>
  <c r="F19" i="2" s="1"/>
  <c r="D18" i="2"/>
  <c r="F18" i="2" s="1"/>
  <c r="D17" i="2"/>
  <c r="F17" i="2" s="1"/>
  <c r="D16" i="2"/>
  <c r="F16" i="2" s="1"/>
  <c r="D15" i="2"/>
  <c r="F15" i="2" s="1"/>
  <c r="G15" i="2" s="1"/>
  <c r="D14" i="2"/>
  <c r="F14" i="2" s="1"/>
  <c r="D13" i="2"/>
  <c r="F13" i="2" s="1"/>
  <c r="D12" i="2"/>
  <c r="F12" i="2" s="1"/>
  <c r="D11" i="2"/>
  <c r="F11" i="2" s="1"/>
  <c r="D10" i="2"/>
  <c r="F10" i="2" s="1"/>
  <c r="D9" i="2"/>
  <c r="F9" i="2" s="1"/>
  <c r="D8" i="2"/>
  <c r="F8" i="2" s="1"/>
  <c r="D7" i="2"/>
  <c r="F7" i="2" s="1"/>
  <c r="D6" i="2"/>
  <c r="F6" i="2" s="1"/>
  <c r="D5" i="2"/>
  <c r="F5" i="2" s="1"/>
  <c r="D4" i="2"/>
  <c r="F4" i="2" s="1"/>
  <c r="G14" i="2" l="1"/>
  <c r="G13" i="2"/>
  <c r="G8" i="2"/>
  <c r="G9" i="2"/>
  <c r="G10" i="2"/>
  <c r="G11" i="2"/>
  <c r="G12" i="2"/>
  <c r="G16" i="2"/>
  <c r="G17" i="2"/>
  <c r="G18" i="2"/>
  <c r="G19" i="2"/>
  <c r="G20" i="2"/>
  <c r="G21" i="2"/>
  <c r="G22" i="2"/>
  <c r="G23" i="2"/>
  <c r="F25" i="2"/>
  <c r="F26" i="2" s="1"/>
  <c r="J26" i="2" s="1"/>
  <c r="G7" i="2" l="1"/>
  <c r="G6" i="2"/>
  <c r="G5" i="2"/>
  <c r="G4" i="2"/>
</calcChain>
</file>

<file path=xl/sharedStrings.xml><?xml version="1.0" encoding="utf-8"?>
<sst xmlns="http://schemas.openxmlformats.org/spreadsheetml/2006/main" count="50" uniqueCount="41">
  <si>
    <t>Taak/bron</t>
  </si>
  <si>
    <t>Gemiddeld</t>
  </si>
  <si>
    <t>Onzekerheid (klein)</t>
  </si>
  <si>
    <t>Onzekerheid (groot)</t>
  </si>
  <si>
    <t>Steelbrander</t>
  </si>
  <si>
    <t>Handbrander</t>
  </si>
  <si>
    <t>Haakse slijper</t>
  </si>
  <si>
    <t>Daksnijder</t>
  </si>
  <si>
    <t>Klopboormachine</t>
  </si>
  <si>
    <t>Bladblazer</t>
  </si>
  <si>
    <t>Multitool</t>
  </si>
  <si>
    <t>Handzaag aluminium</t>
  </si>
  <si>
    <t>Stofzuiger</t>
  </si>
  <si>
    <t>Föhn</t>
  </si>
  <si>
    <t>Schroefmachine</t>
  </si>
  <si>
    <t>Reciprozaag</t>
  </si>
  <si>
    <t>Boren + schroeven naast elkaar</t>
  </si>
  <si>
    <t>Handföhn + schroeven</t>
  </si>
  <si>
    <t>Slagmoersleutel</t>
  </si>
  <si>
    <t>#</t>
  </si>
  <si>
    <t>Taak/Geluidsbron</t>
  </si>
  <si>
    <t>LpAeq (dB)</t>
  </si>
  <si>
    <t>Tijd (min)</t>
  </si>
  <si>
    <t>Deel-dosis</t>
  </si>
  <si>
    <t>Bijdrage aan som (%)</t>
  </si>
  <si>
    <t>Som deel-dosis</t>
  </si>
  <si>
    <t>1) Kies per rij een Taak/Geluidsbron en Variant (Gemiddeld/Klein/Groot).</t>
  </si>
  <si>
    <t>2) Vul de tijdsduur in **minuten** (bijv. 90 voor 1,5 uur).</t>
  </si>
  <si>
    <t>3) LpAeq wordt opgehaald uit tab 'Bronnen'.</t>
  </si>
  <si>
    <t>4) Deel-dosis = 10^(LpAeq/10) * (T_min/480).</t>
  </si>
  <si>
    <t>5) Partiële L,EX,8h,m (dB) = 10*log10(Deel-dosis) per taak; LEX,8h uit som van deel-dosissen.</t>
  </si>
  <si>
    <t>6) Bijdrage (%) = deel-dosis / som deel-dosis.</t>
  </si>
  <si>
    <t>7) Grenstoetsing-kleuren: groen (≤80), oranje (&gt;80–85), rood (&gt;85–87), paars (&gt;87).</t>
  </si>
  <si>
    <t xml:space="preserve">SBD | Hulpmiddel voor schatten van gemiddelde dagdosis (LEX,8u) </t>
  </si>
  <si>
    <t>LEX,8u in dB(A)</t>
  </si>
  <si>
    <t>Onzekerheid</t>
  </si>
  <si>
    <t xml:space="preserve">Disclaimer: </t>
  </si>
  <si>
    <t>Gebruik:</t>
  </si>
  <si>
    <t xml:space="preserve">SBD en de ontwikkelaar zijn niet aansprakelijk voor fouten of welke (juridische of financiële) schade op basis van deze tool/berekening. </t>
  </si>
  <si>
    <t>19-12-2025 Nieuw: toegevoegd 'Slagmoersleutel' met 91,7/91,7/94,7 dB(A).</t>
  </si>
  <si>
    <t xml:space="preserve">De tool/berekening geeft een indicatie van de geluidsdagdosis (exclusief onzekerheidsmarges) en heeft met name bewustwording tot doel.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</si>
</sst>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4"/>
      <name val="Aptos"/>
      <family val="2"/>
    </font>
    <font>
      <sz val="11"/>
      <color theme="1"/>
      <name val="Aptos"/>
      <family val="2"/>
    </font>
    <font>
      <sz val="14"/>
      <color theme="1"/>
      <name val="Aptos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</font>
    <font>
      <sz val="8"/>
      <color theme="1"/>
      <name val="Calibri"/>
      <family val="2"/>
      <scheme val="minor"/>
    </font>
    <font>
      <b/>
      <sz val="8"/>
      <name val="Calibri"/>
      <family val="2"/>
    </font>
    <font>
      <b/>
      <sz val="10"/>
      <name val="Aptos"/>
      <family val="2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6"/>
      <name val="Calibri"/>
      <family val="2"/>
    </font>
    <font>
      <sz val="6"/>
      <color theme="1"/>
      <name val="Calibri"/>
      <family val="2"/>
      <scheme val="minor"/>
    </font>
    <font>
      <b/>
      <i/>
      <sz val="12"/>
      <name val="Calibri"/>
      <family val="2"/>
    </font>
    <font>
      <b/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E99"/>
      </patternFill>
    </fill>
    <fill>
      <patternFill patternType="solid">
        <fgColor rgb="FFD9EAF7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164" fontId="0" fillId="0" borderId="1" xfId="0" applyNumberFormat="1" applyBorder="1"/>
    <xf numFmtId="0" fontId="3" fillId="4" borderId="2" xfId="0" applyFont="1" applyFill="1" applyBorder="1" applyAlignment="1">
      <alignment vertical="top"/>
    </xf>
    <xf numFmtId="0" fontId="0" fillId="4" borderId="4" xfId="0" applyFill="1" applyBorder="1" applyAlignment="1">
      <alignment vertical="top"/>
    </xf>
    <xf numFmtId="0" fontId="0" fillId="4" borderId="5" xfId="0" applyFill="1" applyBorder="1" applyAlignment="1">
      <alignment vertical="top"/>
    </xf>
    <xf numFmtId="0" fontId="4" fillId="4" borderId="2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right" vertical="center"/>
    </xf>
    <xf numFmtId="0" fontId="8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7" fillId="2" borderId="1" xfId="0" applyFont="1" applyFill="1" applyBorder="1" applyAlignment="1">
      <alignment horizontal="center"/>
    </xf>
    <xf numFmtId="0" fontId="6" fillId="0" borderId="0" xfId="0" applyFont="1"/>
    <xf numFmtId="0" fontId="10" fillId="2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5" fontId="11" fillId="3" borderId="3" xfId="0" applyNumberFormat="1" applyFont="1" applyFill="1" applyBorder="1" applyAlignment="1">
      <alignment horizontal="center" vertical="center"/>
    </xf>
    <xf numFmtId="0" fontId="12" fillId="0" borderId="0" xfId="0" applyFont="1"/>
    <xf numFmtId="0" fontId="13" fillId="2" borderId="1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14" fillId="0" borderId="0" xfId="0" applyFont="1"/>
    <xf numFmtId="0" fontId="14" fillId="3" borderId="6" xfId="0" applyFont="1" applyFill="1" applyBorder="1" applyAlignment="1">
      <alignment vertical="top"/>
    </xf>
    <xf numFmtId="0" fontId="0" fillId="4" borderId="4" xfId="0" applyFill="1" applyBorder="1"/>
    <xf numFmtId="0" fontId="3" fillId="4" borderId="5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5" fillId="0" borderId="0" xfId="0" applyFont="1"/>
    <xf numFmtId="0" fontId="16" fillId="0" borderId="0" xfId="0" applyFont="1"/>
  </cellXfs>
  <cellStyles count="1">
    <cellStyle name="Standaard" xfId="0" builtinId="0"/>
  </cellStyles>
  <dxfs count="8">
    <dxf>
      <fill>
        <patternFill patternType="solid">
          <fgColor rgb="FFD9D2E9"/>
          <bgColor rgb="FFD9D2E9"/>
        </patternFill>
      </fill>
    </dxf>
    <dxf>
      <fill>
        <patternFill patternType="solid">
          <fgColor rgb="FFF8CBAD"/>
          <bgColor rgb="FFF8CBAD"/>
        </patternFill>
      </fill>
    </dxf>
    <dxf>
      <fill>
        <patternFill patternType="solid">
          <fgColor rgb="FFF4B183"/>
          <bgColor rgb="FFF4B183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F8CBAD"/>
          <bgColor rgb="FFF8CBAD"/>
        </patternFill>
      </fill>
    </dxf>
    <dxf>
      <fill>
        <patternFill patternType="solid">
          <fgColor rgb="FFF4B183"/>
          <bgColor rgb="FFF4B183"/>
        </patternFill>
      </fill>
    </dxf>
    <dxf>
      <fill>
        <patternFill patternType="solid">
          <fgColor rgb="FFC6EFCE"/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"/>
  <sheetViews>
    <sheetView workbookViewId="0"/>
  </sheetViews>
  <sheetFormatPr defaultRowHeight="14.4" x14ac:dyDescent="0.3"/>
  <sheetData>
    <row r="1" spans="1:4" x14ac:dyDescent="0.3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">
      <c r="A2" t="s">
        <v>4</v>
      </c>
      <c r="B2">
        <v>95</v>
      </c>
      <c r="C2">
        <v>96.3</v>
      </c>
      <c r="D2">
        <v>98.6</v>
      </c>
    </row>
    <row r="3" spans="1:4" x14ac:dyDescent="0.3">
      <c r="A3" t="s">
        <v>5</v>
      </c>
      <c r="B3">
        <v>89.7</v>
      </c>
      <c r="C3">
        <v>91.2</v>
      </c>
      <c r="D3">
        <v>93.6</v>
      </c>
    </row>
    <row r="4" spans="1:4" x14ac:dyDescent="0.3">
      <c r="A4" t="s">
        <v>6</v>
      </c>
      <c r="B4">
        <v>99.4</v>
      </c>
      <c r="C4">
        <v>102.5</v>
      </c>
      <c r="D4">
        <v>105.4</v>
      </c>
    </row>
    <row r="5" spans="1:4" x14ac:dyDescent="0.3">
      <c r="A5" t="s">
        <v>7</v>
      </c>
      <c r="B5">
        <v>92.4</v>
      </c>
      <c r="C5">
        <v>92.4</v>
      </c>
      <c r="D5">
        <v>95.4</v>
      </c>
    </row>
    <row r="6" spans="1:4" x14ac:dyDescent="0.3">
      <c r="A6" t="s">
        <v>8</v>
      </c>
      <c r="B6">
        <v>97.8</v>
      </c>
      <c r="C6">
        <v>101.2</v>
      </c>
      <c r="D6">
        <v>104.2</v>
      </c>
    </row>
    <row r="7" spans="1:4" x14ac:dyDescent="0.3">
      <c r="A7" t="s">
        <v>9</v>
      </c>
      <c r="B7">
        <v>91</v>
      </c>
      <c r="C7">
        <v>93.1</v>
      </c>
      <c r="D7">
        <v>95.6</v>
      </c>
    </row>
    <row r="8" spans="1:4" x14ac:dyDescent="0.3">
      <c r="A8" t="s">
        <v>10</v>
      </c>
      <c r="B8">
        <v>94.8</v>
      </c>
      <c r="C8">
        <v>98.4</v>
      </c>
      <c r="D8">
        <v>101.4</v>
      </c>
    </row>
    <row r="9" spans="1:4" x14ac:dyDescent="0.3">
      <c r="A9" t="s">
        <v>11</v>
      </c>
      <c r="B9">
        <v>100.9</v>
      </c>
      <c r="C9">
        <v>104.8</v>
      </c>
      <c r="D9">
        <v>108</v>
      </c>
    </row>
    <row r="10" spans="1:4" x14ac:dyDescent="0.3">
      <c r="A10" t="s">
        <v>12</v>
      </c>
      <c r="B10">
        <v>78.7</v>
      </c>
      <c r="C10">
        <v>80.7</v>
      </c>
      <c r="D10">
        <v>83.1</v>
      </c>
    </row>
    <row r="11" spans="1:4" x14ac:dyDescent="0.3">
      <c r="A11" t="s">
        <v>13</v>
      </c>
      <c r="B11">
        <v>72.7</v>
      </c>
      <c r="C11">
        <v>74.3</v>
      </c>
      <c r="D11">
        <v>76.7</v>
      </c>
    </row>
    <row r="12" spans="1:4" x14ac:dyDescent="0.3">
      <c r="A12" t="s">
        <v>14</v>
      </c>
      <c r="B12">
        <v>80.5</v>
      </c>
      <c r="C12">
        <v>80.7</v>
      </c>
      <c r="D12">
        <v>83.5</v>
      </c>
    </row>
    <row r="13" spans="1:4" x14ac:dyDescent="0.3">
      <c r="A13" t="s">
        <v>15</v>
      </c>
      <c r="B13">
        <v>86.9</v>
      </c>
      <c r="C13">
        <v>87.8</v>
      </c>
      <c r="D13">
        <v>90.2</v>
      </c>
    </row>
    <row r="14" spans="1:4" x14ac:dyDescent="0.3">
      <c r="A14" t="s">
        <v>16</v>
      </c>
      <c r="B14">
        <v>97.1</v>
      </c>
      <c r="C14">
        <v>97.1</v>
      </c>
      <c r="D14">
        <v>100.1</v>
      </c>
    </row>
    <row r="15" spans="1:4" x14ac:dyDescent="0.3">
      <c r="A15" t="s">
        <v>17</v>
      </c>
      <c r="B15">
        <v>78.2</v>
      </c>
      <c r="C15">
        <v>78.2</v>
      </c>
      <c r="D15">
        <v>81.2</v>
      </c>
    </row>
    <row r="16" spans="1:4" x14ac:dyDescent="0.3">
      <c r="A16" t="s">
        <v>18</v>
      </c>
      <c r="B16">
        <v>91.7</v>
      </c>
      <c r="C16">
        <v>91.7</v>
      </c>
      <c r="D16">
        <v>94.7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6"/>
  <sheetViews>
    <sheetView tabSelected="1" workbookViewId="0">
      <selection activeCell="C4" sqref="C4"/>
    </sheetView>
  </sheetViews>
  <sheetFormatPr defaultRowHeight="14.4" x14ac:dyDescent="0.3"/>
  <cols>
    <col min="1" max="1" width="16" customWidth="1"/>
    <col min="2" max="3" width="26" customWidth="1"/>
    <col min="4" max="5" width="16" customWidth="1"/>
    <col min="6" max="6" width="8.88671875" bestFit="1" customWidth="1"/>
    <col min="7" max="7" width="17.33203125" bestFit="1" customWidth="1"/>
    <col min="8" max="8" width="2.109375" customWidth="1"/>
    <col min="9" max="9" width="2" customWidth="1"/>
    <col min="10" max="10" width="38.109375" bestFit="1" customWidth="1"/>
  </cols>
  <sheetData>
    <row r="1" spans="1:7" ht="18.600000000000001" thickBot="1" x14ac:dyDescent="0.35">
      <c r="A1" s="5" t="s">
        <v>33</v>
      </c>
      <c r="B1" s="6"/>
      <c r="C1" s="6"/>
      <c r="D1" s="6"/>
      <c r="E1" s="6"/>
      <c r="F1" s="6"/>
      <c r="G1" s="7"/>
    </row>
    <row r="3" spans="1:7" s="14" customFormat="1" ht="13.8" x14ac:dyDescent="0.3">
      <c r="A3" s="13" t="s">
        <v>19</v>
      </c>
      <c r="B3" s="13" t="s">
        <v>20</v>
      </c>
      <c r="C3" s="15" t="s">
        <v>35</v>
      </c>
      <c r="D3" s="13" t="s">
        <v>21</v>
      </c>
      <c r="E3" s="13" t="s">
        <v>22</v>
      </c>
      <c r="F3" s="20" t="s">
        <v>23</v>
      </c>
      <c r="G3" s="13" t="s">
        <v>24</v>
      </c>
    </row>
    <row r="4" spans="1:7" x14ac:dyDescent="0.3">
      <c r="A4" s="2">
        <v>1</v>
      </c>
      <c r="B4" s="3" t="s">
        <v>4</v>
      </c>
      <c r="C4" s="3" t="s">
        <v>3</v>
      </c>
      <c r="D4" s="16">
        <f>IFERROR(INDEX(BRON_TABEL, MATCH(B4, INDEX(BRON_TABEL,0,1), 0), CHOOSE(MATCH(C4,{"Gemiddeld","Onzekerheid (klein)","Onzekerheid (groot)"},0),2,3,4)), "")</f>
        <v>98.6</v>
      </c>
      <c r="E4" s="17">
        <v>30</v>
      </c>
      <c r="F4" s="21">
        <f t="shared" ref="F4:F23" si="0">IF(AND(D4&gt;0,E4&gt;0),POWER(10,(D4/10))*(E4/480),0)</f>
        <v>452772475.04686958</v>
      </c>
      <c r="G4" s="4">
        <f t="shared" ref="G4:G23" si="1">IF(F4&gt;0, F4/$F$25, "")</f>
        <v>1</v>
      </c>
    </row>
    <row r="5" spans="1:7" x14ac:dyDescent="0.3">
      <c r="A5" s="2">
        <v>2</v>
      </c>
      <c r="B5" s="3" t="s">
        <v>6</v>
      </c>
      <c r="C5" s="3" t="s">
        <v>1</v>
      </c>
      <c r="D5" s="16">
        <f>IFERROR(INDEX(BRON_TABEL, MATCH(B5, INDEX(BRON_TABEL,0,1), 0), CHOOSE(MATCH(C5,{"Gemiddeld","Onzekerheid (klein)","Onzekerheid (groot)"},0),2,3,4)), "")</f>
        <v>99.4</v>
      </c>
      <c r="E5" s="17"/>
      <c r="F5" s="21">
        <f t="shared" si="0"/>
        <v>0</v>
      </c>
      <c r="G5" s="4" t="str">
        <f t="shared" si="1"/>
        <v/>
      </c>
    </row>
    <row r="6" spans="1:7" x14ac:dyDescent="0.3">
      <c r="A6" s="2">
        <v>3</v>
      </c>
      <c r="B6" s="3" t="s">
        <v>9</v>
      </c>
      <c r="C6" s="3" t="s">
        <v>1</v>
      </c>
      <c r="D6" s="16">
        <f>IFERROR(INDEX(BRON_TABEL, MATCH(B6, INDEX(BRON_TABEL,0,1), 0), CHOOSE(MATCH(C6,{"Gemiddeld","Onzekerheid (klein)","Onzekerheid (groot)"},0),2,3,4)), "")</f>
        <v>91</v>
      </c>
      <c r="E6" s="17"/>
      <c r="F6" s="21">
        <f t="shared" si="0"/>
        <v>0</v>
      </c>
      <c r="G6" s="4" t="str">
        <f t="shared" si="1"/>
        <v/>
      </c>
    </row>
    <row r="7" spans="1:7" x14ac:dyDescent="0.3">
      <c r="A7" s="2">
        <v>4</v>
      </c>
      <c r="B7" s="3" t="s">
        <v>18</v>
      </c>
      <c r="C7" s="3" t="s">
        <v>1</v>
      </c>
      <c r="D7" s="16">
        <f>IFERROR(INDEX(BRON_TABEL, MATCH(B7, INDEX(BRON_TABEL,0,1), 0), CHOOSE(MATCH(C7,{"Gemiddeld","Onzekerheid (klein)","Onzekerheid (groot)"},0),2,3,4)), "")</f>
        <v>91.7</v>
      </c>
      <c r="E7" s="17"/>
      <c r="F7" s="21">
        <f t="shared" si="0"/>
        <v>0</v>
      </c>
      <c r="G7" s="4" t="str">
        <f t="shared" si="1"/>
        <v/>
      </c>
    </row>
    <row r="8" spans="1:7" x14ac:dyDescent="0.3">
      <c r="A8" s="2">
        <v>5</v>
      </c>
      <c r="B8" s="3" t="s">
        <v>12</v>
      </c>
      <c r="C8" s="3"/>
      <c r="D8" s="16" t="str">
        <f>IFERROR(INDEX(BRON_TABEL, MATCH(B8, INDEX(BRON_TABEL,0,1), 0), CHOOSE(MATCH(C8,{"Gemiddeld","Onzekerheid (klein)","Onzekerheid (groot)"},0),2,3,4)), "")</f>
        <v/>
      </c>
      <c r="E8" s="17"/>
      <c r="F8" s="21">
        <f t="shared" si="0"/>
        <v>0</v>
      </c>
      <c r="G8" s="4" t="str">
        <f t="shared" si="1"/>
        <v/>
      </c>
    </row>
    <row r="9" spans="1:7" x14ac:dyDescent="0.3">
      <c r="A9" s="2">
        <v>6</v>
      </c>
      <c r="B9" s="3"/>
      <c r="C9" s="3"/>
      <c r="D9" s="16" t="str">
        <f>IFERROR(INDEX(BRON_TABEL, MATCH(B9, INDEX(BRON_TABEL,0,1), 0), CHOOSE(MATCH(C9,{"Gemiddeld","Onzekerheid (klein)","Onzekerheid (groot)"},0),2,3,4)), "")</f>
        <v/>
      </c>
      <c r="E9" s="17"/>
      <c r="F9" s="21">
        <f t="shared" si="0"/>
        <v>0</v>
      </c>
      <c r="G9" s="4" t="str">
        <f t="shared" si="1"/>
        <v/>
      </c>
    </row>
    <row r="10" spans="1:7" x14ac:dyDescent="0.3">
      <c r="A10" s="2">
        <v>7</v>
      </c>
      <c r="B10" s="3"/>
      <c r="C10" s="3"/>
      <c r="D10" s="16" t="str">
        <f>IFERROR(INDEX(BRON_TABEL, MATCH(B10, INDEX(BRON_TABEL,0,1), 0), CHOOSE(MATCH(C10,{"Gemiddeld","Onzekerheid (klein)","Onzekerheid (groot)"},0),2,3,4)), "")</f>
        <v/>
      </c>
      <c r="E10" s="17"/>
      <c r="F10" s="21">
        <f t="shared" si="0"/>
        <v>0</v>
      </c>
      <c r="G10" s="4" t="str">
        <f t="shared" si="1"/>
        <v/>
      </c>
    </row>
    <row r="11" spans="1:7" x14ac:dyDescent="0.3">
      <c r="A11" s="2">
        <v>8</v>
      </c>
      <c r="B11" s="3"/>
      <c r="C11" s="3"/>
      <c r="D11" s="16" t="str">
        <f>IFERROR(INDEX(BRON_TABEL, MATCH(B11, INDEX(BRON_TABEL,0,1), 0), CHOOSE(MATCH(C11,{"Gemiddeld","Onzekerheid (klein)","Onzekerheid (groot)"},0),2,3,4)), "")</f>
        <v/>
      </c>
      <c r="E11" s="17"/>
      <c r="F11" s="21">
        <f t="shared" si="0"/>
        <v>0</v>
      </c>
      <c r="G11" s="4" t="str">
        <f t="shared" si="1"/>
        <v/>
      </c>
    </row>
    <row r="12" spans="1:7" x14ac:dyDescent="0.3">
      <c r="A12" s="2">
        <v>9</v>
      </c>
      <c r="B12" s="3"/>
      <c r="C12" s="3"/>
      <c r="D12" s="16" t="str">
        <f>IFERROR(INDEX(BRON_TABEL, MATCH(B12, INDEX(BRON_TABEL,0,1), 0), CHOOSE(MATCH(C12,{"Gemiddeld","Onzekerheid (klein)","Onzekerheid (groot)"},0),2,3,4)), "")</f>
        <v/>
      </c>
      <c r="E12" s="17"/>
      <c r="F12" s="21">
        <f t="shared" si="0"/>
        <v>0</v>
      </c>
      <c r="G12" s="4" t="str">
        <f t="shared" si="1"/>
        <v/>
      </c>
    </row>
    <row r="13" spans="1:7" x14ac:dyDescent="0.3">
      <c r="A13" s="2">
        <v>10</v>
      </c>
      <c r="B13" s="3"/>
      <c r="C13" s="3"/>
      <c r="D13" s="16" t="str">
        <f>IFERROR(INDEX(BRON_TABEL, MATCH(B13, INDEX(BRON_TABEL,0,1), 0), CHOOSE(MATCH(C13,{"Gemiddeld","Onzekerheid (klein)","Onzekerheid (groot)"},0),2,3,4)), "")</f>
        <v/>
      </c>
      <c r="E13" s="17"/>
      <c r="F13" s="21">
        <f t="shared" si="0"/>
        <v>0</v>
      </c>
      <c r="G13" s="4" t="str">
        <f t="shared" si="1"/>
        <v/>
      </c>
    </row>
    <row r="14" spans="1:7" x14ac:dyDescent="0.3">
      <c r="A14" s="2">
        <v>11</v>
      </c>
      <c r="B14" s="3"/>
      <c r="C14" s="3"/>
      <c r="D14" s="16" t="str">
        <f>IFERROR(INDEX(BRON_TABEL, MATCH(B14, INDEX(BRON_TABEL,0,1), 0), CHOOSE(MATCH(C14,{"Gemiddeld","Onzekerheid (klein)","Onzekerheid (groot)"},0),2,3,4)), "")</f>
        <v/>
      </c>
      <c r="E14" s="17"/>
      <c r="F14" s="21">
        <f t="shared" si="0"/>
        <v>0</v>
      </c>
      <c r="G14" s="4" t="str">
        <f t="shared" si="1"/>
        <v/>
      </c>
    </row>
    <row r="15" spans="1:7" x14ac:dyDescent="0.3">
      <c r="A15" s="2">
        <v>12</v>
      </c>
      <c r="B15" s="3"/>
      <c r="C15" s="3"/>
      <c r="D15" s="16" t="str">
        <f>IFERROR(INDEX(BRON_TABEL, MATCH(B15, INDEX(BRON_TABEL,0,1), 0), CHOOSE(MATCH(C15,{"Gemiddeld","Onzekerheid (klein)","Onzekerheid (groot)"},0),2,3,4)), "")</f>
        <v/>
      </c>
      <c r="E15" s="17"/>
      <c r="F15" s="21">
        <f t="shared" si="0"/>
        <v>0</v>
      </c>
      <c r="G15" s="4" t="str">
        <f t="shared" si="1"/>
        <v/>
      </c>
    </row>
    <row r="16" spans="1:7" x14ac:dyDescent="0.3">
      <c r="A16" s="2">
        <v>13</v>
      </c>
      <c r="B16" s="3"/>
      <c r="C16" s="3"/>
      <c r="D16" s="16" t="str">
        <f>IFERROR(INDEX(BRON_TABEL, MATCH(B16, INDEX(BRON_TABEL,0,1), 0), CHOOSE(MATCH(C16,{"Gemiddeld","Onzekerheid (klein)","Onzekerheid (groot)"},0),2,3,4)), "")</f>
        <v/>
      </c>
      <c r="E16" s="17"/>
      <c r="F16" s="21">
        <f t="shared" si="0"/>
        <v>0</v>
      </c>
      <c r="G16" s="4" t="str">
        <f t="shared" si="1"/>
        <v/>
      </c>
    </row>
    <row r="17" spans="1:10" x14ac:dyDescent="0.3">
      <c r="A17" s="2">
        <v>14</v>
      </c>
      <c r="B17" s="3"/>
      <c r="C17" s="3"/>
      <c r="D17" s="16" t="str">
        <f>IFERROR(INDEX(BRON_TABEL, MATCH(B17, INDEX(BRON_TABEL,0,1), 0), CHOOSE(MATCH(C17,{"Gemiddeld","Onzekerheid (klein)","Onzekerheid (groot)"},0),2,3,4)), "")</f>
        <v/>
      </c>
      <c r="E17" s="17"/>
      <c r="F17" s="21">
        <f t="shared" si="0"/>
        <v>0</v>
      </c>
      <c r="G17" s="4" t="str">
        <f t="shared" si="1"/>
        <v/>
      </c>
    </row>
    <row r="18" spans="1:10" x14ac:dyDescent="0.3">
      <c r="A18" s="2">
        <v>15</v>
      </c>
      <c r="B18" s="3"/>
      <c r="C18" s="3"/>
      <c r="D18" s="16" t="str">
        <f>IFERROR(INDEX(BRON_TABEL, MATCH(B18, INDEX(BRON_TABEL,0,1), 0), CHOOSE(MATCH(C18,{"Gemiddeld","Onzekerheid (klein)","Onzekerheid (groot)"},0),2,3,4)), "")</f>
        <v/>
      </c>
      <c r="E18" s="17"/>
      <c r="F18" s="21">
        <f t="shared" si="0"/>
        <v>0</v>
      </c>
      <c r="G18" s="4" t="str">
        <f t="shared" si="1"/>
        <v/>
      </c>
    </row>
    <row r="19" spans="1:10" x14ac:dyDescent="0.3">
      <c r="A19" s="2">
        <v>16</v>
      </c>
      <c r="B19" s="3"/>
      <c r="C19" s="3"/>
      <c r="D19" s="16" t="str">
        <f>IFERROR(INDEX(BRON_TABEL, MATCH(B19, INDEX(BRON_TABEL,0,1), 0), CHOOSE(MATCH(C19,{"Gemiddeld","Onzekerheid (klein)","Onzekerheid (groot)"},0),2,3,4)), "")</f>
        <v/>
      </c>
      <c r="E19" s="17"/>
      <c r="F19" s="21">
        <f t="shared" si="0"/>
        <v>0</v>
      </c>
      <c r="G19" s="4" t="str">
        <f t="shared" si="1"/>
        <v/>
      </c>
    </row>
    <row r="20" spans="1:10" x14ac:dyDescent="0.3">
      <c r="A20" s="2">
        <v>17</v>
      </c>
      <c r="B20" s="3"/>
      <c r="C20" s="3"/>
      <c r="D20" s="16" t="str">
        <f>IFERROR(INDEX(BRON_TABEL, MATCH(B20, INDEX(BRON_TABEL,0,1), 0), CHOOSE(MATCH(C20,{"Gemiddeld","Onzekerheid (klein)","Onzekerheid (groot)"},0),2,3,4)), "")</f>
        <v/>
      </c>
      <c r="E20" s="17"/>
      <c r="F20" s="21">
        <f t="shared" si="0"/>
        <v>0</v>
      </c>
      <c r="G20" s="4" t="str">
        <f t="shared" si="1"/>
        <v/>
      </c>
    </row>
    <row r="21" spans="1:10" x14ac:dyDescent="0.3">
      <c r="A21" s="2">
        <v>18</v>
      </c>
      <c r="B21" s="3"/>
      <c r="C21" s="3"/>
      <c r="D21" s="16" t="str">
        <f>IFERROR(INDEX(BRON_TABEL, MATCH(B21, INDEX(BRON_TABEL,0,1), 0), CHOOSE(MATCH(C21,{"Gemiddeld","Onzekerheid (klein)","Onzekerheid (groot)"},0),2,3,4)), "")</f>
        <v/>
      </c>
      <c r="E21" s="17"/>
      <c r="F21" s="21">
        <f t="shared" si="0"/>
        <v>0</v>
      </c>
      <c r="G21" s="4" t="str">
        <f t="shared" si="1"/>
        <v/>
      </c>
    </row>
    <row r="22" spans="1:10" x14ac:dyDescent="0.3">
      <c r="A22" s="2">
        <v>19</v>
      </c>
      <c r="B22" s="3"/>
      <c r="C22" s="3"/>
      <c r="D22" s="16" t="str">
        <f>IFERROR(INDEX(BRON_TABEL, MATCH(B22, INDEX(BRON_TABEL,0,1), 0), CHOOSE(MATCH(C22,{"Gemiddeld","Onzekerheid (klein)","Onzekerheid (groot)"},0),2,3,4)), "")</f>
        <v/>
      </c>
      <c r="E22" s="17"/>
      <c r="F22" s="21">
        <f t="shared" si="0"/>
        <v>0</v>
      </c>
      <c r="G22" s="4" t="str">
        <f t="shared" si="1"/>
        <v/>
      </c>
    </row>
    <row r="23" spans="1:10" x14ac:dyDescent="0.3">
      <c r="A23" s="2">
        <v>20</v>
      </c>
      <c r="B23" s="3"/>
      <c r="C23" s="3"/>
      <c r="D23" s="16" t="str">
        <f>IFERROR(INDEX(BRON_TABEL, MATCH(B23, INDEX(BRON_TABEL,0,1), 0), CHOOSE(MATCH(C23,{"Gemiddeld","Onzekerheid (klein)","Onzekerheid (groot)"},0),2,3,4)), "")</f>
        <v/>
      </c>
      <c r="E23" s="17"/>
      <c r="F23" s="21">
        <f t="shared" si="0"/>
        <v>0</v>
      </c>
      <c r="G23" s="4" t="str">
        <f t="shared" si="1"/>
        <v/>
      </c>
    </row>
    <row r="24" spans="1:10" x14ac:dyDescent="0.3">
      <c r="F24" s="22"/>
    </row>
    <row r="25" spans="1:10" s="11" customFormat="1" ht="10.8" thickBot="1" x14ac:dyDescent="0.35">
      <c r="E25" s="12" t="s">
        <v>25</v>
      </c>
      <c r="F25" s="23">
        <f>SUM(F4:F23)</f>
        <v>452772475.04686958</v>
      </c>
    </row>
    <row r="26" spans="1:10" ht="21.6" thickBot="1" x14ac:dyDescent="0.35">
      <c r="A26" s="8"/>
      <c r="B26" s="9"/>
      <c r="C26" s="9"/>
      <c r="D26" s="9"/>
      <c r="E26" s="10" t="s">
        <v>34</v>
      </c>
      <c r="F26" s="18">
        <f>IF(F25&gt;0,10*LOG10(F25),"")</f>
        <v>86.558800173440758</v>
      </c>
      <c r="G26" s="24"/>
      <c r="H26" s="24"/>
      <c r="I26" s="25"/>
      <c r="J26" s="26" t="str">
        <f>IF(F26="","",IF(F26&lt;=80,"OK ≤ 80 dB(A)",IF(F26&lt;=85,"Onderste actiewaarde &gt;80 dB(A)",IF(F26&lt;=87,"Bovenste actiewaarde &gt;85 dB(A) – gehoorbescherming verplicht","Grenswaarde &gt;87 dB(A) – direct ingrijpen"))))</f>
        <v>Bovenste actiewaarde &gt;85 dB(A) – gehoorbescherming verplicht</v>
      </c>
    </row>
  </sheetData>
  <conditionalFormatting sqref="F26">
    <cfRule type="expression" dxfId="7" priority="2" stopIfTrue="1">
      <formula>F26&lt;=80</formula>
    </cfRule>
    <cfRule type="expression" dxfId="6" priority="4" stopIfTrue="1">
      <formula>AND(F26&gt;80,F26&lt;=85)</formula>
    </cfRule>
    <cfRule type="expression" dxfId="5" priority="6" stopIfTrue="1">
      <formula>AND(F26&gt;85,F26&lt;=87)</formula>
    </cfRule>
    <cfRule type="expression" dxfId="4" priority="8" stopIfTrue="1">
      <formula>F26&gt;87</formula>
    </cfRule>
  </conditionalFormatting>
  <conditionalFormatting sqref="G4:G23">
    <cfRule type="dataBar" priority="1">
      <dataBar>
        <cfvo type="num" val="0"/>
        <cfvo type="num" val="1"/>
        <color rgb="FF63BE7B"/>
      </dataBar>
    </cfRule>
  </conditionalFormatting>
  <conditionalFormatting sqref="J26">
    <cfRule type="expression" dxfId="3" priority="3" stopIfTrue="1">
      <formula>F26&lt;=80</formula>
    </cfRule>
    <cfRule type="expression" dxfId="2" priority="5" stopIfTrue="1">
      <formula>AND(F26&gt;80,F26&lt;=85)</formula>
    </cfRule>
    <cfRule type="expression" dxfId="1" priority="7" stopIfTrue="1">
      <formula>AND(F26&gt;85,F26&lt;=87)</formula>
    </cfRule>
    <cfRule type="expression" dxfId="0" priority="9" stopIfTrue="1">
      <formula>F26&gt;87</formula>
    </cfRule>
  </conditionalFormatting>
  <dataValidations count="2">
    <dataValidation type="list" allowBlank="1" sqref="B4:B23" xr:uid="{00000000-0002-0000-0100-000000000000}">
      <formula1>BRON_TAKEN</formula1>
    </dataValidation>
    <dataValidation type="list" allowBlank="1" sqref="C4:C23" xr:uid="{00000000-0002-0000-0100-000001000000}">
      <formula1>"Gemiddeld,Onzekerheid (klein),Onzekerheid (groot)"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4"/>
  <sheetViews>
    <sheetView workbookViewId="0">
      <selection activeCell="A14" sqref="A14"/>
    </sheetView>
  </sheetViews>
  <sheetFormatPr defaultRowHeight="14.4" x14ac:dyDescent="0.3"/>
  <cols>
    <col min="1" max="1" width="20.33203125" customWidth="1"/>
  </cols>
  <sheetData>
    <row r="1" spans="1:1" ht="15.6" x14ac:dyDescent="0.3">
      <c r="A1" s="27" t="s">
        <v>37</v>
      </c>
    </row>
    <row r="3" spans="1:1" x14ac:dyDescent="0.3">
      <c r="A3" t="s">
        <v>26</v>
      </c>
    </row>
    <row r="4" spans="1:1" x14ac:dyDescent="0.3">
      <c r="A4" t="s">
        <v>27</v>
      </c>
    </row>
    <row r="5" spans="1:1" x14ac:dyDescent="0.3">
      <c r="A5" t="s">
        <v>28</v>
      </c>
    </row>
    <row r="6" spans="1:1" x14ac:dyDescent="0.3">
      <c r="A6" t="s">
        <v>29</v>
      </c>
    </row>
    <row r="7" spans="1:1" x14ac:dyDescent="0.3">
      <c r="A7" t="s">
        <v>30</v>
      </c>
    </row>
    <row r="8" spans="1:1" x14ac:dyDescent="0.3">
      <c r="A8" t="s">
        <v>31</v>
      </c>
    </row>
    <row r="9" spans="1:1" x14ac:dyDescent="0.3">
      <c r="A9" t="s">
        <v>32</v>
      </c>
    </row>
    <row r="10" spans="1:1" x14ac:dyDescent="0.3">
      <c r="A10" t="s">
        <v>39</v>
      </c>
    </row>
    <row r="12" spans="1:1" ht="15.6" x14ac:dyDescent="0.3">
      <c r="A12" s="28" t="s">
        <v>36</v>
      </c>
    </row>
    <row r="13" spans="1:1" x14ac:dyDescent="0.3">
      <c r="A13" s="19" t="s">
        <v>38</v>
      </c>
    </row>
    <row r="14" spans="1:1" s="19" customFormat="1" x14ac:dyDescent="0.3">
      <c r="A14" s="19" t="s">
        <v>40</v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EC305193E2924F91CDACF6CF44503F" ma:contentTypeVersion="15" ma:contentTypeDescription="Een nieuw document maken." ma:contentTypeScope="" ma:versionID="4ec2b609ec297d8eb76250e514b0775d">
  <xsd:schema xmlns:xsd="http://www.w3.org/2001/XMLSchema" xmlns:xs="http://www.w3.org/2001/XMLSchema" xmlns:p="http://schemas.microsoft.com/office/2006/metadata/properties" xmlns:ns2="d0b07989-673c-4f14-aa96-079e46dfd9b4" xmlns:ns3="e8e3017b-ccbc-4100-9d3c-f560c008d589" targetNamespace="http://schemas.microsoft.com/office/2006/metadata/properties" ma:root="true" ma:fieldsID="ed9a920526f596df8e2e64ec61a8b166" ns2:_="" ns3:_="">
    <xsd:import namespace="d0b07989-673c-4f14-aa96-079e46dfd9b4"/>
    <xsd:import namespace="e8e3017b-ccbc-4100-9d3c-f560c008d5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b07989-673c-4f14-aa96-079e46dfd9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65db813f-b0fe-4835-a434-139da7e3a1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e3017b-ccbc-4100-9d3c-f560c008d589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4722df5f-f3f4-45f6-8344-6bee95edd154}" ma:internalName="TaxCatchAll" ma:showField="CatchAllData" ma:web="e8e3017b-ccbc-4100-9d3c-f560c008d5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b07989-673c-4f14-aa96-079e46dfd9b4">
      <Terms xmlns="http://schemas.microsoft.com/office/infopath/2007/PartnerControls"/>
    </lcf76f155ced4ddcb4097134ff3c332f>
    <TaxCatchAll xmlns="e8e3017b-ccbc-4100-9d3c-f560c008d589" xsi:nil="true"/>
  </documentManagement>
</p:properties>
</file>

<file path=customXml/itemProps1.xml><?xml version="1.0" encoding="utf-8"?>
<ds:datastoreItem xmlns:ds="http://schemas.openxmlformats.org/officeDocument/2006/customXml" ds:itemID="{26B2F4A1-A816-4361-8E30-6D1EE506F4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b07989-673c-4f14-aa96-079e46dfd9b4"/>
    <ds:schemaRef ds:uri="e8e3017b-ccbc-4100-9d3c-f560c008d5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4B35CC-311F-4DD5-BF0E-E3119AC32E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556B97-2805-4862-94D8-98C056751CEA}">
  <ds:schemaRefs>
    <ds:schemaRef ds:uri="http://schemas.microsoft.com/office/2006/metadata/properties"/>
    <ds:schemaRef ds:uri="http://schemas.microsoft.com/office/infopath/2007/PartnerControls"/>
    <ds:schemaRef ds:uri="d0b07989-673c-4f14-aa96-079e46dfd9b4"/>
    <ds:schemaRef ds:uri="e8e3017b-ccbc-4100-9d3c-f560c008d58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2</vt:i4>
      </vt:variant>
    </vt:vector>
  </HeadingPairs>
  <TitlesOfParts>
    <vt:vector size="5" baseType="lpstr">
      <vt:lpstr>Bronnen</vt:lpstr>
      <vt:lpstr>Dagdosis invoer</vt:lpstr>
      <vt:lpstr>Instructie en disclaimer</vt:lpstr>
      <vt:lpstr>BRON_TABEL</vt:lpstr>
      <vt:lpstr>BRON_TAKEN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ronald@hoevers-arbozorg.nl</dc:creator>
  <cp:lastModifiedBy>Jaco de Fonkert | SBD</cp:lastModifiedBy>
  <dcterms:created xsi:type="dcterms:W3CDTF">2025-12-19T18:44:45Z</dcterms:created>
  <dcterms:modified xsi:type="dcterms:W3CDTF">2026-01-27T14:45:54Z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0x010100CBEC305193E2924F91CDACF6CF44503F</vt:lpwstr>
  </property>
  <property fmtid="{D5CDD505-2E9C-101B-9397-08002B2CF9AE}" pid="3" name="MediaServiceImageTags">
    <vt:lpwstr/>
  </property>
</Properties>
</file>